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<sst xmlns="http://schemas.openxmlformats.org/spreadsheetml/2006/main" count="149" uniqueCount="112">
  <si>
    <t>Dział</t>
  </si>
  <si>
    <t>0 10</t>
  </si>
  <si>
    <t>Rolnictwo i łowiectwo</t>
  </si>
  <si>
    <t xml:space="preserve"> </t>
  </si>
  <si>
    <t>Wyszczególnienie</t>
  </si>
  <si>
    <t>0 20</t>
  </si>
  <si>
    <t>Leśnictwo</t>
  </si>
  <si>
    <t>Wpływy z usług</t>
  </si>
  <si>
    <t>Gospodarka mieszkaniowa</t>
  </si>
  <si>
    <t>Administracja publiczna</t>
  </si>
  <si>
    <t>Dotacje celowe otrzymane z budżetu państwa na zadania bieżące realizowane przez gminę na podstawie porozumień z organami administracji rządowej</t>
  </si>
  <si>
    <t>Urzędy naczelnych organów władzy państwowej ,kontroli i ochrony prawa oraz sądownictwa</t>
  </si>
  <si>
    <t>Grzywny, mandaty i inne kary pieniężne od ludności</t>
  </si>
  <si>
    <t>Podatek od działalności gospodarczej osób fizycznych, opłacany w formie karty podatkowej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</si>
  <si>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</si>
  <si>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</si>
  <si>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</si>
  <si>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</si>
  <si>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</si>
  <si>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skarbowej</t>
  </si>
  <si>
    <t>Podatek dochodowy od osób fizycznych</t>
  </si>
  <si>
    <t>Podatek dochodowy od osób prawnych</t>
  </si>
  <si>
    <t>Różne rozliczenia</t>
  </si>
  <si>
    <t>Ochrona zdrowia</t>
  </si>
  <si>
    <t>Wpływy z opłat za zezwolenia na sprzedaż alkoholu</t>
  </si>
  <si>
    <t xml:space="preserve">Gospodarka komunalna i ochrona środowiska </t>
  </si>
  <si>
    <t>Wpływy z tytułu przekształcenia prawa użytkowania wieczystego przysługującego osobom fizycznym w prawo własności</t>
  </si>
  <si>
    <t>Kultura fizyczna i sport</t>
  </si>
  <si>
    <t>Dochody Ogółem</t>
  </si>
  <si>
    <t>Podatek od nieruchomości</t>
  </si>
  <si>
    <t>Wpływy z opłaty administracyjnej za czynności urzędowe</t>
  </si>
  <si>
    <t>Subwencje ogólne z budżetu państwa</t>
  </si>
  <si>
    <t>Wpływy z różnych dochodów</t>
  </si>
  <si>
    <t>Wpływy z opłat za zarząd, użytkowanie i użytkowanie wieczyste</t>
  </si>
  <si>
    <t>Wpływy z różnych opłat</t>
  </si>
  <si>
    <t>Oświata i wychowanie</t>
  </si>
  <si>
    <t>Paragraf- źródło</t>
  </si>
  <si>
    <t>część oświatowa</t>
  </si>
  <si>
    <t>%( 5:4)</t>
  </si>
  <si>
    <t>WG WAŻNIEJSZYCH ŹRÓDEŁ I DZIAŁÓW KLASYFIKACJI (w zł)</t>
  </si>
  <si>
    <t>Podatek od czynności cywilnoprawnych</t>
  </si>
  <si>
    <t>RAZEM</t>
  </si>
  <si>
    <t>Odsetki od nieterminowych wpłat z tytułu podatków i opłat</t>
  </si>
  <si>
    <t>Kultura i ochrona dziedzictwa narodowego</t>
  </si>
  <si>
    <t>Wpływy z opłaty targowej</t>
  </si>
  <si>
    <t>Wykonanie</t>
  </si>
  <si>
    <t>Dotacje celowe otrzymane z powiatu na zadania bieżące realizowane na podstawie porozumień (umów) między jednostkami samorządu terytorialnego(dot.dla ZPiT Modrzewiacy)</t>
  </si>
  <si>
    <t xml:space="preserve">Pozostałe odsetki </t>
  </si>
  <si>
    <t xml:space="preserve">Dochody z najmu i dzierżawy składników majątkowych Skarbu Państwa , jednostek samorządu terytorialnego lub innych jednostek zaliczanych do sektora finansów publicznych oraz innych umów o podobnym charakterze  </t>
  </si>
  <si>
    <t>Dotacje celowe otrzymane z budżetu państwa na realizację zadań bieżących z zakresu administracji rządowej oraz innych zadań zleconych gminie (związkom gmin) ustawami</t>
  </si>
  <si>
    <t>0 750</t>
  </si>
  <si>
    <t>0 690</t>
  </si>
  <si>
    <t>0 760</t>
  </si>
  <si>
    <t>0 910</t>
  </si>
  <si>
    <t>0 920</t>
  </si>
  <si>
    <t>0 470</t>
  </si>
  <si>
    <t>0 830</t>
  </si>
  <si>
    <t>0 970</t>
  </si>
  <si>
    <t>0 570</t>
  </si>
  <si>
    <t>0 350</t>
  </si>
  <si>
    <t>0 310</t>
  </si>
  <si>
    <t>0 320</t>
  </si>
  <si>
    <t>0 330</t>
  </si>
  <si>
    <t>0 340</t>
  </si>
  <si>
    <t>0 360</t>
  </si>
  <si>
    <t>0 370</t>
  </si>
  <si>
    <t>0 450</t>
  </si>
  <si>
    <t>0 410</t>
  </si>
  <si>
    <t>0 500</t>
  </si>
  <si>
    <t>0 010</t>
  </si>
  <si>
    <t>0 020</t>
  </si>
  <si>
    <t>0 430</t>
  </si>
  <si>
    <t>część wyrównawcza</t>
  </si>
  <si>
    <t>0 480</t>
  </si>
  <si>
    <t>Pomoc społeczna</t>
  </si>
  <si>
    <t>Dotacje celowe otrzymane z budżetu państwa na realizacje własnych zadań bieżących gmin (związków gmin)                                                     - "wyprawka szkolna"- podręczniki</t>
  </si>
  <si>
    <t>0 960</t>
  </si>
  <si>
    <t xml:space="preserve">Dotacje celowe otrzymane z budżetu państwa na realizacje zadań bieżących z zakresu administracji rządowej oraz innych zadań zleconych gminie (związkom gmin) ustawami                                                          -urzędy wojewódzkie                         </t>
  </si>
  <si>
    <t>Bezpieczeństwo publiczne i ochrona przeciwpożarowa</t>
  </si>
  <si>
    <t>Dochody od osób prawnych , od osób fizycznych i od innych jednostek nie posiadających osobowości prawnej oraz wydatki związane z ich poborem</t>
  </si>
  <si>
    <t>Transport i łączność</t>
  </si>
  <si>
    <t>Edukacyjna opieka wychowawcza</t>
  </si>
  <si>
    <t>0 870</t>
  </si>
  <si>
    <t>Dotacje celowe otrzymane z powiatu na zadania bieżące realizowane na podstawie porozumień (umów) między jednostkami samorządu terytorialnego ( prowadzenie spraw z zakresu melioracji)</t>
  </si>
  <si>
    <t>Dochody jednostek samorządu terytorialnego związane z realizacją zadań z zakresu administracji rządowej oraz innych zadań zleconych ustawami</t>
  </si>
  <si>
    <t>cześć równoważąca</t>
  </si>
  <si>
    <t>Wpływy ze sprzedaży składników majątkowych</t>
  </si>
  <si>
    <t>Informacja o wykonaniu dochodów gminy za I półrocze 2006 roku</t>
  </si>
  <si>
    <t>Plan na 2006r.</t>
  </si>
  <si>
    <t>0 400</t>
  </si>
  <si>
    <t>Otrzymane spadki, zapisy i darowizny w postaci pieniężnej- wpłaty uczestników wyjazdu do Hassloch- 1.600,  darowizny na "Dni Wołczyna"-3.800</t>
  </si>
  <si>
    <t>Otrzymane spadki, zapisy i darowizny w postaci pieniężnej: Szkoła Podstawowa w Szymonkowie- 400, Przedszkole Wołczyn.-300</t>
  </si>
  <si>
    <t xml:space="preserve">Dotacje celowe otrzymane z budżetu państwa na realizacje zadań bieżących z zakresu administracji rządowej oraz innych zadań zleconych gminie (związków gmin) ustawami                                                                            </t>
  </si>
  <si>
    <t>Dotacje celowe otrzymane z budżetu państwa na realizacje własnych zadań bieżących gmin (związków gmin)- dotacja na stypendia szkolne</t>
  </si>
  <si>
    <t>Wpływy z opłaty produktowej</t>
  </si>
  <si>
    <t>Wpływy z usług- wynajem hali sportowo-widowiskowej</t>
  </si>
  <si>
    <t>Pozostałe odsetki  (odsetki od środków na rach. bankowych)</t>
  </si>
  <si>
    <t>Środki na dofinansowanie własnych inwestycji gmin (związków gmin) , powiatów (związków powiatów) , samorządów województw pozyskane z innych źródeł- środki  z środki na zadanie: Budowa sieci kanalizacji sanitarnej w Wierzbicy Górnej II etap</t>
  </si>
  <si>
    <t xml:space="preserve">Środki na dofinansowanie własnych zadań bieżących gmin (związków gmin) , powiatów (związków powiatów) , samorządów województw pozyskane z innych źródeł- środki pozyskane z PUP na zatrudnienie osób w ramach robót publicznych </t>
  </si>
  <si>
    <t xml:space="preserve">Dotacje celowe otrzymane z budżetu  państwa na realizacje zadań bieżących z zakresu administracji rządowej oraz innych zadań zleconych gminie (związkom gmin) ustawami -aktualizacja rej. wyborców -1145                        </t>
  </si>
  <si>
    <t>Środki na dofinansowanie własnych zadań bieżących gmin (związków gmin) , powiatów (związków powiatów) , samorządów województw pozyskane z innych źródeł</t>
  </si>
  <si>
    <t>Środki na dofinansowanie własnych inwestycji gmin (związków gmin) , powiatów (związków powiatów) , samorządów województw pozyskane z innych źródeł- środki z na realizacje zadania modernizacja ulicy Rzecznej w Wołczynie- pozyskane w ramach ZPORR)- środki wpłynęły w miesiącu VII/06</t>
  </si>
  <si>
    <t>Wpływy z usług- wpłaty za wyżywienie</t>
  </si>
  <si>
    <t>Środki na dofinansowanie własnych inwestycji gmin (związków gmin) , powiatów (związków powiatów) , samorządów województw pozyskane z innych źródeł- środki na zadnie: Wymiana pokrycia dachowego budynku Szkoły Podstawowej nr 1 w Wołczynie</t>
  </si>
  <si>
    <t>Środki na dofinansowanie własnych zadań bieżących gmin (związków gmin) , powiatów (związków powiatów) , samorządów województw pozyskane z innych źródeł- środki pozyskane z PUP na prace społecznie-użyteczne</t>
  </si>
  <si>
    <t>Dotacje otrzymane z funduszy celowych na realizacje zadań bieżących jednostek sektora finansów publicznych - dotacja z Powiatowego Funduszu Ochrony Środowiska i Gospodarki Wodnej na zakup pojemników do selektywnej zbiórki odpadów)</t>
  </si>
  <si>
    <t>Środki na dofinansowanie własnych inwestycji gmin (związków gmin) , powiatów (związków powiatów), samorządów województwo pozyskane z innych źródeł- środki pozyskane na zadanie: Budowa zaplecza świetlicy wiejskiej w Wierzbicy Górnej</t>
  </si>
  <si>
    <t xml:space="preserve">Dotacje celowe otrzymane z budżetu państwa na realizacje zadań bieżących z zakresu administracji rządowej oraz innych zadań zleconych gminie (związków gmin) ustawami                                                        - skła. na ub.zdr.-   11.000                                                             - zasiłki i pom.w.nat.-     24.000                                                   - świadczenia rodzinne- 1.813.006                     </t>
  </si>
  <si>
    <t xml:space="preserve">Dotacje celowe otrzymane z budżetu państwa na realizacje własnych zadań bieżących gmin (związków gmin)                                                              - dotacje na dożywianie uczniów - 87.118,                                     - ośrodek pomocy społecz.-90.390,                                              - zasiłki i pom.w.nat- 182.518  </t>
  </si>
  <si>
    <t>Kwoty udzielonych ulg podatkowych:</t>
  </si>
  <si>
    <t>1. umorzenia zaległości podatkowych-90.129,92</t>
  </si>
  <si>
    <t>2.rozłożenia na raty i odroczenia terminu płatności- 64.098,64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</si>
</sst>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8">
    <font>
      <sz val="10"/>
      <name val="Arial CE"/>
      <family val="0"/>
    </font>
    <font>
      <sz val="8"/>
      <name val="Arial CE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9" fontId="4" fillId="0" borderId="3" xfId="17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wrapText="1"/>
    </xf>
    <xf numFmtId="0" fontId="4" fillId="0" borderId="3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/>
    </xf>
    <xf numFmtId="0" fontId="6" fillId="0" borderId="3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/>
    </xf>
    <xf numFmtId="0" fontId="6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2" fontId="3" fillId="0" borderId="6" xfId="0" applyNumberFormat="1" applyFont="1" applyBorder="1" applyAlignment="1">
      <alignment/>
    </xf>
    <xf numFmtId="9" fontId="4" fillId="0" borderId="6" xfId="17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4" fillId="0" borderId="7" xfId="0" applyFont="1" applyBorder="1" applyAlignment="1">
      <alignment/>
    </xf>
    <xf numFmtId="2" fontId="4" fillId="0" borderId="7" xfId="0" applyNumberFormat="1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6" fillId="0" borderId="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2" fontId="4" fillId="0" borderId="3" xfId="0" applyNumberFormat="1" applyFont="1" applyBorder="1" applyAlignment="1">
      <alignment vertical="top" wrapText="1"/>
    </xf>
    <xf numFmtId="0" fontId="6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2" fontId="4" fillId="0" borderId="3" xfId="0" applyNumberFormat="1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0" fontId="4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9" fontId="4" fillId="0" borderId="3" xfId="17" applyFont="1" applyBorder="1" applyAlignment="1">
      <alignment/>
    </xf>
    <xf numFmtId="0" fontId="2" fillId="0" borderId="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2" fontId="4" fillId="0" borderId="6" xfId="0" applyNumberFormat="1" applyFont="1" applyBorder="1" applyAlignment="1">
      <alignment vertical="top" wrapText="1"/>
    </xf>
    <xf numFmtId="0" fontId="4" fillId="0" borderId="6" xfId="0" applyFont="1" applyBorder="1" applyAlignment="1">
      <alignment wrapText="1"/>
    </xf>
    <xf numFmtId="2" fontId="4" fillId="0" borderId="6" xfId="0" applyNumberFormat="1" applyFont="1" applyBorder="1" applyAlignment="1">
      <alignment wrapText="1"/>
    </xf>
    <xf numFmtId="0" fontId="2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4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42"/>
  <sheetViews>
    <sheetView tabSelected="1" workbookViewId="0" topLeftCell="A100">
      <selection activeCell="C115" sqref="C115"/>
    </sheetView>
  </sheetViews>
  <sheetFormatPr defaultColWidth="9.00390625" defaultRowHeight="12.75"/>
  <cols>
    <col min="1" max="1" width="9.00390625" style="0" bestFit="1" customWidth="1"/>
    <col min="2" max="2" width="8.75390625" style="0" customWidth="1"/>
    <col min="3" max="3" width="37.75390625" style="0" customWidth="1"/>
    <col min="4" max="4" width="10.125" style="0" bestFit="1" customWidth="1"/>
    <col min="5" max="5" width="11.25390625" style="0" customWidth="1"/>
    <col min="6" max="6" width="9.625" style="0" bestFit="1" customWidth="1"/>
  </cols>
  <sheetData>
    <row r="3" spans="1:6" ht="14.25">
      <c r="A3" s="100" t="s">
        <v>87</v>
      </c>
      <c r="B3" s="101"/>
      <c r="C3" s="101"/>
      <c r="D3" s="101"/>
      <c r="E3" s="101"/>
      <c r="F3" s="6"/>
    </row>
    <row r="4" spans="1:6" ht="12.75">
      <c r="A4" s="7"/>
      <c r="B4" s="8"/>
      <c r="C4" s="8"/>
      <c r="D4" s="8"/>
      <c r="E4" s="8"/>
      <c r="F4" s="6"/>
    </row>
    <row r="5" spans="1:6" ht="12.75">
      <c r="A5" s="6"/>
      <c r="B5" s="9"/>
      <c r="C5" s="9"/>
      <c r="D5" s="9"/>
      <c r="E5" s="9"/>
      <c r="F5" s="6"/>
    </row>
    <row r="6" spans="1:6" ht="12.75">
      <c r="A6" s="6"/>
      <c r="B6" s="9"/>
      <c r="C6" s="9" t="s">
        <v>39</v>
      </c>
      <c r="D6" s="9"/>
      <c r="E6" s="9"/>
      <c r="F6" s="6"/>
    </row>
    <row r="7" spans="1:6" ht="21">
      <c r="A7" s="2" t="s">
        <v>0</v>
      </c>
      <c r="B7" s="3" t="s">
        <v>36</v>
      </c>
      <c r="C7" s="4" t="s">
        <v>4</v>
      </c>
      <c r="D7" s="3" t="s">
        <v>88</v>
      </c>
      <c r="E7" s="3" t="s">
        <v>45</v>
      </c>
      <c r="F7" s="5" t="s">
        <v>38</v>
      </c>
    </row>
    <row r="8" spans="1:6" ht="12.75">
      <c r="A8" s="10">
        <v>1</v>
      </c>
      <c r="B8" s="11">
        <v>2</v>
      </c>
      <c r="C8" s="10">
        <v>3</v>
      </c>
      <c r="D8" s="11">
        <v>4</v>
      </c>
      <c r="E8" s="11">
        <v>5</v>
      </c>
      <c r="F8" s="10">
        <v>6</v>
      </c>
    </row>
    <row r="9" spans="1:6" ht="12.75">
      <c r="A9" s="12" t="s">
        <v>1</v>
      </c>
      <c r="B9" s="13"/>
      <c r="C9" s="14" t="s">
        <v>2</v>
      </c>
      <c r="D9" s="15"/>
      <c r="E9" s="15"/>
      <c r="F9" s="16"/>
    </row>
    <row r="10" spans="1:6" ht="45.75" customHeight="1">
      <c r="A10" s="17"/>
      <c r="B10" s="18">
        <v>2320</v>
      </c>
      <c r="C10" s="19" t="s">
        <v>83</v>
      </c>
      <c r="D10" s="20">
        <v>20241</v>
      </c>
      <c r="E10" s="21">
        <v>10122</v>
      </c>
      <c r="F10" s="16">
        <f aca="true" t="shared" si="0" ref="F10:F80">E10/D10</f>
        <v>0.5000741070105232</v>
      </c>
    </row>
    <row r="11" spans="1:6" ht="60" customHeight="1">
      <c r="A11" s="22"/>
      <c r="B11" s="18">
        <v>6298</v>
      </c>
      <c r="C11" s="19" t="s">
        <v>97</v>
      </c>
      <c r="D11" s="20">
        <v>2217562</v>
      </c>
      <c r="E11" s="21">
        <v>0</v>
      </c>
      <c r="F11" s="16"/>
    </row>
    <row r="12" spans="1:6" ht="60" customHeight="1">
      <c r="A12" s="23"/>
      <c r="B12" s="18">
        <v>6299</v>
      </c>
      <c r="C12" s="19" t="s">
        <v>97</v>
      </c>
      <c r="D12" s="20">
        <v>295675</v>
      </c>
      <c r="E12" s="21">
        <v>0</v>
      </c>
      <c r="F12" s="16"/>
    </row>
    <row r="13" spans="1:6" ht="12.75">
      <c r="A13" s="23" t="s">
        <v>41</v>
      </c>
      <c r="B13" s="18"/>
      <c r="C13" s="19"/>
      <c r="D13" s="20">
        <f>SUM(D10:D12)</f>
        <v>2533478</v>
      </c>
      <c r="E13" s="21">
        <f>SUM(E10:E12)</f>
        <v>10122</v>
      </c>
      <c r="F13" s="16">
        <f t="shared" si="0"/>
        <v>0.003995298163236468</v>
      </c>
    </row>
    <row r="14" spans="1:6" ht="12.75">
      <c r="A14" s="24" t="s">
        <v>5</v>
      </c>
      <c r="B14" s="25"/>
      <c r="C14" s="26" t="s">
        <v>6</v>
      </c>
      <c r="D14" s="27"/>
      <c r="E14" s="28"/>
      <c r="F14" s="16"/>
    </row>
    <row r="15" spans="1:6" ht="48.75" customHeight="1">
      <c r="A15" s="29"/>
      <c r="B15" s="30" t="s">
        <v>50</v>
      </c>
      <c r="C15" s="31" t="s">
        <v>48</v>
      </c>
      <c r="D15" s="20">
        <v>5500</v>
      </c>
      <c r="E15" s="21">
        <v>3647.92</v>
      </c>
      <c r="F15" s="16">
        <f t="shared" si="0"/>
        <v>0.6632581818181819</v>
      </c>
    </row>
    <row r="16" spans="1:6" ht="12.75">
      <c r="A16" s="23" t="s">
        <v>41</v>
      </c>
      <c r="B16" s="30"/>
      <c r="C16" s="19"/>
      <c r="D16" s="20">
        <f>SUM(D15)</f>
        <v>5500</v>
      </c>
      <c r="E16" s="21">
        <f>SUM(E15)</f>
        <v>3647.92</v>
      </c>
      <c r="F16" s="16">
        <f t="shared" si="0"/>
        <v>0.6632581818181819</v>
      </c>
    </row>
    <row r="17" spans="1:6" ht="12.75">
      <c r="A17" s="24">
        <v>600</v>
      </c>
      <c r="B17" s="30"/>
      <c r="C17" s="32" t="s">
        <v>80</v>
      </c>
      <c r="D17" s="20"/>
      <c r="E17" s="21"/>
      <c r="F17" s="16"/>
    </row>
    <row r="18" spans="1:6" ht="69.75" customHeight="1">
      <c r="A18" s="29"/>
      <c r="B18" s="18">
        <v>6298</v>
      </c>
      <c r="C18" s="19" t="s">
        <v>101</v>
      </c>
      <c r="D18" s="20">
        <v>491210</v>
      </c>
      <c r="E18" s="21">
        <v>0</v>
      </c>
      <c r="F18" s="16">
        <f t="shared" si="0"/>
        <v>0</v>
      </c>
    </row>
    <row r="19" spans="1:6" ht="12.75">
      <c r="A19" s="23" t="s">
        <v>41</v>
      </c>
      <c r="B19" s="30"/>
      <c r="C19" s="19"/>
      <c r="D19" s="20">
        <f>SUM(D18:D18)</f>
        <v>491210</v>
      </c>
      <c r="E19" s="21">
        <f>SUM(E18:E18)</f>
        <v>0</v>
      </c>
      <c r="F19" s="16">
        <f t="shared" si="0"/>
        <v>0</v>
      </c>
    </row>
    <row r="20" spans="1:6" ht="12.75">
      <c r="A20" s="24">
        <v>700</v>
      </c>
      <c r="B20" s="25"/>
      <c r="C20" s="26" t="s">
        <v>8</v>
      </c>
      <c r="D20" s="27"/>
      <c r="E20" s="28"/>
      <c r="F20" s="16"/>
    </row>
    <row r="21" spans="1:6" ht="21.75" customHeight="1">
      <c r="A21" s="17"/>
      <c r="B21" s="33" t="s">
        <v>55</v>
      </c>
      <c r="C21" s="31" t="s">
        <v>33</v>
      </c>
      <c r="D21" s="20">
        <v>38400</v>
      </c>
      <c r="E21" s="21">
        <v>28677.28</v>
      </c>
      <c r="F21" s="16">
        <f t="shared" si="0"/>
        <v>0.7468041666666666</v>
      </c>
    </row>
    <row r="22" spans="1:6" ht="12.75">
      <c r="A22" s="17"/>
      <c r="B22" s="33" t="s">
        <v>51</v>
      </c>
      <c r="C22" s="31" t="s">
        <v>34</v>
      </c>
      <c r="D22" s="20"/>
      <c r="E22" s="21">
        <v>1209.8</v>
      </c>
      <c r="F22" s="16"/>
    </row>
    <row r="23" spans="1:6" ht="48" customHeight="1">
      <c r="A23" s="17"/>
      <c r="B23" s="33" t="s">
        <v>50</v>
      </c>
      <c r="C23" s="31" t="s">
        <v>48</v>
      </c>
      <c r="D23" s="20">
        <f>52018+574+950</f>
        <v>53542</v>
      </c>
      <c r="E23" s="21">
        <v>26130.08</v>
      </c>
      <c r="F23" s="16">
        <f t="shared" si="0"/>
        <v>0.4880295842516156</v>
      </c>
    </row>
    <row r="24" spans="1:6" ht="36" customHeight="1">
      <c r="A24" s="17"/>
      <c r="B24" s="33" t="s">
        <v>52</v>
      </c>
      <c r="C24" s="31" t="s">
        <v>26</v>
      </c>
      <c r="D24" s="20">
        <v>55000</v>
      </c>
      <c r="E24" s="21">
        <v>8097.48</v>
      </c>
      <c r="F24" s="16">
        <f t="shared" si="0"/>
        <v>0.14722690909090907</v>
      </c>
    </row>
    <row r="25" spans="1:6" ht="13.5" customHeight="1">
      <c r="A25" s="17"/>
      <c r="B25" s="33" t="s">
        <v>82</v>
      </c>
      <c r="C25" s="31" t="s">
        <v>86</v>
      </c>
      <c r="D25" s="20">
        <v>800000</v>
      </c>
      <c r="E25" s="21">
        <v>248732.5</v>
      </c>
      <c r="F25" s="16">
        <f t="shared" si="0"/>
        <v>0.310915625</v>
      </c>
    </row>
    <row r="26" spans="1:6" ht="12.75">
      <c r="A26" s="29"/>
      <c r="B26" s="34" t="s">
        <v>54</v>
      </c>
      <c r="C26" s="35" t="s">
        <v>47</v>
      </c>
      <c r="D26" s="20">
        <v>66700</v>
      </c>
      <c r="E26" s="21">
        <v>20734.04</v>
      </c>
      <c r="F26" s="16">
        <f t="shared" si="0"/>
        <v>0.3108551724137931</v>
      </c>
    </row>
    <row r="27" spans="1:6" ht="12.75">
      <c r="A27" s="23" t="s">
        <v>41</v>
      </c>
      <c r="B27" s="36"/>
      <c r="C27" s="37"/>
      <c r="D27" s="20">
        <f>SUM(D21:D26)</f>
        <v>1013642</v>
      </c>
      <c r="E27" s="21">
        <f>SUM(E21:E26)</f>
        <v>333581.18</v>
      </c>
      <c r="F27" s="16">
        <f t="shared" si="0"/>
        <v>0.3290917108801727</v>
      </c>
    </row>
    <row r="28" spans="1:6" ht="12.75">
      <c r="A28" s="24">
        <v>750</v>
      </c>
      <c r="B28" s="25"/>
      <c r="C28" s="26" t="s">
        <v>9</v>
      </c>
      <c r="D28" s="27"/>
      <c r="E28" s="28"/>
      <c r="F28" s="16"/>
    </row>
    <row r="29" spans="1:6" ht="49.5" customHeight="1">
      <c r="A29" s="17"/>
      <c r="B29" s="33">
        <v>2010</v>
      </c>
      <c r="C29" s="35" t="s">
        <v>77</v>
      </c>
      <c r="D29" s="20">
        <f>89186+1028</f>
        <v>90214</v>
      </c>
      <c r="E29" s="21">
        <v>44849</v>
      </c>
      <c r="F29" s="16">
        <f t="shared" si="0"/>
        <v>0.4971401334604385</v>
      </c>
    </row>
    <row r="30" spans="1:6" ht="39.75" customHeight="1">
      <c r="A30" s="17"/>
      <c r="B30" s="33">
        <v>2020</v>
      </c>
      <c r="C30" s="35" t="s">
        <v>10</v>
      </c>
      <c r="D30" s="20">
        <v>4535</v>
      </c>
      <c r="E30" s="21">
        <v>2268</v>
      </c>
      <c r="F30" s="16">
        <f t="shared" si="0"/>
        <v>0.5001102535832415</v>
      </c>
    </row>
    <row r="31" spans="1:6" ht="37.5" customHeight="1">
      <c r="A31" s="17"/>
      <c r="B31" s="33">
        <v>2360</v>
      </c>
      <c r="C31" s="35" t="s">
        <v>84</v>
      </c>
      <c r="D31" s="20">
        <v>1923</v>
      </c>
      <c r="E31" s="21">
        <v>1311.04</v>
      </c>
      <c r="F31" s="16">
        <f t="shared" si="0"/>
        <v>0.6817680707228289</v>
      </c>
    </row>
    <row r="32" spans="1:6" ht="57.75" customHeight="1">
      <c r="A32" s="17"/>
      <c r="B32" s="33">
        <v>2700</v>
      </c>
      <c r="C32" s="35" t="s">
        <v>98</v>
      </c>
      <c r="D32" s="20">
        <f>1219+37510</f>
        <v>38729</v>
      </c>
      <c r="E32" s="21">
        <v>9425.15</v>
      </c>
      <c r="F32" s="16">
        <f t="shared" si="0"/>
        <v>0.24336156368612666</v>
      </c>
    </row>
    <row r="33" spans="1:6" ht="12.75">
      <c r="A33" s="17"/>
      <c r="B33" s="33" t="s">
        <v>56</v>
      </c>
      <c r="C33" s="35" t="s">
        <v>7</v>
      </c>
      <c r="D33" s="20">
        <v>5000</v>
      </c>
      <c r="E33" s="21">
        <v>2806.11</v>
      </c>
      <c r="F33" s="16">
        <f t="shared" si="0"/>
        <v>0.561222</v>
      </c>
    </row>
    <row r="34" spans="1:6" ht="35.25" customHeight="1">
      <c r="A34" s="17"/>
      <c r="B34" s="33" t="s">
        <v>76</v>
      </c>
      <c r="C34" s="35" t="s">
        <v>90</v>
      </c>
      <c r="D34" s="20">
        <f>1600+3800</f>
        <v>5400</v>
      </c>
      <c r="E34" s="21">
        <v>5400</v>
      </c>
      <c r="F34" s="16">
        <f t="shared" si="0"/>
        <v>1</v>
      </c>
    </row>
    <row r="35" spans="1:6" ht="12.75">
      <c r="A35" s="33" t="s">
        <v>41</v>
      </c>
      <c r="B35" s="30"/>
      <c r="C35" s="37"/>
      <c r="D35" s="20">
        <f>SUM(D29:D34)</f>
        <v>145801</v>
      </c>
      <c r="E35" s="21">
        <f>SUM(E29:E34)</f>
        <v>66059.3</v>
      </c>
      <c r="F35" s="16">
        <f t="shared" si="0"/>
        <v>0.4530785111213229</v>
      </c>
    </row>
    <row r="36" spans="1:6" ht="24" customHeight="1">
      <c r="A36" s="12">
        <v>751</v>
      </c>
      <c r="B36" s="38"/>
      <c r="C36" s="39" t="s">
        <v>11</v>
      </c>
      <c r="D36" s="15"/>
      <c r="E36" s="40"/>
      <c r="F36" s="41"/>
    </row>
    <row r="37" spans="1:6" ht="46.5" customHeight="1">
      <c r="A37" s="17"/>
      <c r="B37" s="22">
        <v>2010</v>
      </c>
      <c r="C37" s="42" t="s">
        <v>99</v>
      </c>
      <c r="D37" s="43">
        <v>2288</v>
      </c>
      <c r="E37" s="44">
        <v>1142</v>
      </c>
      <c r="F37" s="16">
        <f t="shared" si="0"/>
        <v>0.4991258741258741</v>
      </c>
    </row>
    <row r="38" spans="1:6" ht="12.75">
      <c r="A38" s="33" t="s">
        <v>41</v>
      </c>
      <c r="B38" s="30"/>
      <c r="C38" s="37"/>
      <c r="D38" s="20">
        <f>SUM(D37)</f>
        <v>2288</v>
      </c>
      <c r="E38" s="21">
        <f>SUM(E37)</f>
        <v>1142</v>
      </c>
      <c r="F38" s="16">
        <f t="shared" si="0"/>
        <v>0.4991258741258741</v>
      </c>
    </row>
    <row r="39" spans="1:6" ht="15" customHeight="1">
      <c r="A39" s="45">
        <v>754</v>
      </c>
      <c r="B39" s="38"/>
      <c r="C39" s="39" t="s">
        <v>78</v>
      </c>
      <c r="D39" s="27"/>
      <c r="E39" s="28"/>
      <c r="F39" s="16"/>
    </row>
    <row r="40" spans="1:6" ht="34.5" customHeight="1">
      <c r="A40" s="46"/>
      <c r="B40" s="47">
        <v>2010</v>
      </c>
      <c r="C40" s="42" t="s">
        <v>49</v>
      </c>
      <c r="D40" s="48">
        <v>1000</v>
      </c>
      <c r="E40" s="49">
        <v>408.7</v>
      </c>
      <c r="F40" s="16">
        <f t="shared" si="0"/>
        <v>0.4087</v>
      </c>
    </row>
    <row r="41" spans="1:6" ht="15" customHeight="1">
      <c r="A41" s="46"/>
      <c r="B41" s="47" t="s">
        <v>58</v>
      </c>
      <c r="C41" s="35" t="s">
        <v>12</v>
      </c>
      <c r="D41" s="48">
        <v>2000</v>
      </c>
      <c r="E41" s="49">
        <v>480</v>
      </c>
      <c r="F41" s="16"/>
    </row>
    <row r="42" spans="1:6" ht="15" customHeight="1">
      <c r="A42" s="71"/>
      <c r="B42" s="47" t="s">
        <v>51</v>
      </c>
      <c r="C42" s="42" t="s">
        <v>34</v>
      </c>
      <c r="D42" s="48"/>
      <c r="E42" s="49">
        <v>8.8</v>
      </c>
      <c r="F42" s="16"/>
    </row>
    <row r="43" spans="1:6" ht="12.75">
      <c r="A43" s="50" t="s">
        <v>41</v>
      </c>
      <c r="B43" s="51"/>
      <c r="C43" s="37"/>
      <c r="D43" s="48">
        <f>SUM(D40:D42)</f>
        <v>3000</v>
      </c>
      <c r="E43" s="49">
        <f>SUM(E40:E42)</f>
        <v>897.5</v>
      </c>
      <c r="F43" s="16">
        <f t="shared" si="0"/>
        <v>0.2991666666666667</v>
      </c>
    </row>
    <row r="44" spans="1:6" ht="32.25" customHeight="1">
      <c r="A44" s="45">
        <v>756</v>
      </c>
      <c r="B44" s="38"/>
      <c r="C44" s="39" t="s">
        <v>79</v>
      </c>
      <c r="D44" s="27"/>
      <c r="E44" s="28"/>
      <c r="F44" s="16"/>
    </row>
    <row r="45" spans="1:6" ht="24" customHeight="1">
      <c r="A45" s="46"/>
      <c r="B45" s="47" t="s">
        <v>59</v>
      </c>
      <c r="C45" s="35" t="s">
        <v>13</v>
      </c>
      <c r="D45" s="48">
        <v>40000</v>
      </c>
      <c r="E45" s="49">
        <v>18723.11</v>
      </c>
      <c r="F45" s="16">
        <f t="shared" si="0"/>
        <v>0.46807775</v>
      </c>
    </row>
    <row r="46" spans="1:6" ht="12.75">
      <c r="A46" s="46"/>
      <c r="B46" s="52" t="s">
        <v>60</v>
      </c>
      <c r="C46" s="35" t="s">
        <v>29</v>
      </c>
      <c r="D46" s="20">
        <v>3400000</v>
      </c>
      <c r="E46" s="21">
        <v>2055621.42</v>
      </c>
      <c r="F46" s="16">
        <f t="shared" si="0"/>
        <v>0.6045945352941177</v>
      </c>
    </row>
    <row r="47" spans="1:6" ht="12.75">
      <c r="A47" s="46"/>
      <c r="B47" s="52" t="s">
        <v>61</v>
      </c>
      <c r="C47" s="53" t="s">
        <v>14</v>
      </c>
      <c r="D47" s="20">
        <v>900000</v>
      </c>
      <c r="E47" s="21">
        <v>469627.42</v>
      </c>
      <c r="F47" s="16">
        <f t="shared" si="0"/>
        <v>0.5218082444444444</v>
      </c>
    </row>
    <row r="48" spans="1:6" ht="12.75">
      <c r="A48" s="46"/>
      <c r="B48" s="52" t="s">
        <v>62</v>
      </c>
      <c r="C48" s="53" t="s">
        <v>15</v>
      </c>
      <c r="D48" s="20">
        <v>85000</v>
      </c>
      <c r="E48" s="21">
        <v>43454.84</v>
      </c>
      <c r="F48" s="16">
        <f t="shared" si="0"/>
        <v>0.5112334117647058</v>
      </c>
    </row>
    <row r="49" spans="1:6" ht="12.75">
      <c r="A49" s="46"/>
      <c r="B49" s="52" t="s">
        <v>63</v>
      </c>
      <c r="C49" s="53" t="s">
        <v>16</v>
      </c>
      <c r="D49" s="20">
        <v>195000</v>
      </c>
      <c r="E49" s="21">
        <v>94015.25</v>
      </c>
      <c r="F49" s="16">
        <f t="shared" si="0"/>
        <v>0.48212948717948717</v>
      </c>
    </row>
    <row r="50" spans="1:6" ht="12.75">
      <c r="A50" s="46"/>
      <c r="B50" s="52" t="s">
        <v>64</v>
      </c>
      <c r="C50" s="53" t="s">
        <v>17</v>
      </c>
      <c r="D50" s="54">
        <v>29000</v>
      </c>
      <c r="E50" s="55">
        <v>10433.04</v>
      </c>
      <c r="F50" s="16">
        <f t="shared" si="0"/>
        <v>0.35976</v>
      </c>
    </row>
    <row r="51" spans="1:6" ht="12.75">
      <c r="A51" s="46"/>
      <c r="B51" s="52" t="s">
        <v>65</v>
      </c>
      <c r="C51" s="53" t="s">
        <v>18</v>
      </c>
      <c r="D51" s="54">
        <v>4200</v>
      </c>
      <c r="E51" s="55">
        <v>3675.4</v>
      </c>
      <c r="F51" s="16">
        <f t="shared" si="0"/>
        <v>0.8750952380952381</v>
      </c>
    </row>
    <row r="52" spans="1:6" ht="13.5" customHeight="1">
      <c r="A52" s="46"/>
      <c r="B52" s="56" t="s">
        <v>66</v>
      </c>
      <c r="C52" s="53" t="s">
        <v>30</v>
      </c>
      <c r="D52" s="57">
        <v>2000</v>
      </c>
      <c r="E52" s="58">
        <v>770</v>
      </c>
      <c r="F52" s="16">
        <f t="shared" si="0"/>
        <v>0.385</v>
      </c>
    </row>
    <row r="53" spans="1:6" ht="12.75">
      <c r="A53" s="46"/>
      <c r="B53" s="59" t="s">
        <v>67</v>
      </c>
      <c r="C53" s="35" t="s">
        <v>19</v>
      </c>
      <c r="D53" s="54">
        <v>110000</v>
      </c>
      <c r="E53" s="55">
        <v>86971.24</v>
      </c>
      <c r="F53" s="16">
        <f t="shared" si="0"/>
        <v>0.7906476363636364</v>
      </c>
    </row>
    <row r="54" spans="1:6" ht="12.75">
      <c r="A54" s="46"/>
      <c r="B54" s="59" t="s">
        <v>68</v>
      </c>
      <c r="C54" s="35" t="s">
        <v>40</v>
      </c>
      <c r="D54" s="54">
        <v>135000</v>
      </c>
      <c r="E54" s="55">
        <v>162793.66</v>
      </c>
      <c r="F54" s="16">
        <f t="shared" si="0"/>
        <v>1.205878962962963</v>
      </c>
    </row>
    <row r="55" spans="1:6" ht="12.75">
      <c r="A55" s="46"/>
      <c r="B55" s="59" t="s">
        <v>69</v>
      </c>
      <c r="C55" s="35" t="s">
        <v>20</v>
      </c>
      <c r="D55" s="54">
        <v>2498771</v>
      </c>
      <c r="E55" s="55">
        <v>1057161</v>
      </c>
      <c r="F55" s="16">
        <f t="shared" si="0"/>
        <v>0.42307238238317957</v>
      </c>
    </row>
    <row r="56" spans="1:6" ht="12.75">
      <c r="A56" s="46"/>
      <c r="B56" s="60" t="s">
        <v>70</v>
      </c>
      <c r="C56" s="35" t="s">
        <v>21</v>
      </c>
      <c r="D56" s="61">
        <v>40000</v>
      </c>
      <c r="E56" s="62">
        <v>14545.69</v>
      </c>
      <c r="F56" s="16">
        <f t="shared" si="0"/>
        <v>0.36364225</v>
      </c>
    </row>
    <row r="57" spans="1:6" ht="12.75">
      <c r="A57" s="63"/>
      <c r="B57" s="64" t="s">
        <v>71</v>
      </c>
      <c r="C57" s="42" t="s">
        <v>44</v>
      </c>
      <c r="D57" s="54">
        <v>95000</v>
      </c>
      <c r="E57" s="55">
        <v>48406</v>
      </c>
      <c r="F57" s="16">
        <f t="shared" si="0"/>
        <v>0.5095368421052632</v>
      </c>
    </row>
    <row r="58" spans="1:6" ht="12.75">
      <c r="A58" s="63"/>
      <c r="B58" s="64" t="s">
        <v>51</v>
      </c>
      <c r="C58" s="65" t="s">
        <v>34</v>
      </c>
      <c r="D58" s="54">
        <v>9000</v>
      </c>
      <c r="E58" s="55">
        <v>5150</v>
      </c>
      <c r="F58" s="16">
        <f t="shared" si="0"/>
        <v>0.5722222222222222</v>
      </c>
    </row>
    <row r="59" spans="1:6" ht="12.75" customHeight="1">
      <c r="A59" s="63"/>
      <c r="B59" s="56" t="s">
        <v>53</v>
      </c>
      <c r="C59" s="65" t="s">
        <v>42</v>
      </c>
      <c r="D59" s="57">
        <v>70000</v>
      </c>
      <c r="E59" s="58">
        <v>27821.92</v>
      </c>
      <c r="F59" s="16">
        <f t="shared" si="0"/>
        <v>0.397456</v>
      </c>
    </row>
    <row r="60" spans="1:6" ht="12.75">
      <c r="A60" s="59" t="s">
        <v>41</v>
      </c>
      <c r="B60" s="66"/>
      <c r="C60" s="67"/>
      <c r="D60" s="54">
        <f>SUM(D45:D59)</f>
        <v>7612971</v>
      </c>
      <c r="E60" s="55">
        <f>SUM(E45:E59)</f>
        <v>4099169.99</v>
      </c>
      <c r="F60" s="16">
        <f t="shared" si="0"/>
        <v>0.5384455017627152</v>
      </c>
    </row>
    <row r="61" spans="1:6" ht="12.75">
      <c r="A61" s="45">
        <v>758</v>
      </c>
      <c r="B61" s="38"/>
      <c r="C61" s="39" t="s">
        <v>22</v>
      </c>
      <c r="D61" s="68"/>
      <c r="E61" s="69"/>
      <c r="F61" s="16"/>
    </row>
    <row r="62" spans="1:6" ht="12.75">
      <c r="A62" s="46"/>
      <c r="B62" s="59">
        <v>2920</v>
      </c>
      <c r="C62" s="35" t="s">
        <v>31</v>
      </c>
      <c r="D62" s="54"/>
      <c r="E62" s="55"/>
      <c r="F62" s="16"/>
    </row>
    <row r="63" spans="1:6" ht="12.75">
      <c r="A63" s="46"/>
      <c r="B63" s="59"/>
      <c r="C63" s="35" t="s">
        <v>37</v>
      </c>
      <c r="D63" s="54">
        <v>6371762</v>
      </c>
      <c r="E63" s="55">
        <v>3921088</v>
      </c>
      <c r="F63" s="16">
        <f t="shared" si="0"/>
        <v>0.6153851948644661</v>
      </c>
    </row>
    <row r="64" spans="1:6" ht="12.75">
      <c r="A64" s="70"/>
      <c r="B64" s="33" t="s">
        <v>3</v>
      </c>
      <c r="C64" s="35" t="s">
        <v>72</v>
      </c>
      <c r="D64" s="20">
        <v>3306064</v>
      </c>
      <c r="E64" s="21">
        <v>1653030</v>
      </c>
      <c r="F64" s="16">
        <f t="shared" si="0"/>
        <v>0.49999939505103347</v>
      </c>
    </row>
    <row r="65" spans="1:6" ht="12.75">
      <c r="A65" s="70"/>
      <c r="B65" s="33"/>
      <c r="C65" s="35" t="s">
        <v>85</v>
      </c>
      <c r="D65" s="48">
        <v>406946</v>
      </c>
      <c r="E65" s="49">
        <v>203472</v>
      </c>
      <c r="F65" s="16">
        <f t="shared" si="0"/>
        <v>0.49999754267150925</v>
      </c>
    </row>
    <row r="66" spans="1:6" ht="16.5" customHeight="1">
      <c r="A66" s="71"/>
      <c r="B66" s="59" t="s">
        <v>54</v>
      </c>
      <c r="C66" s="35" t="s">
        <v>96</v>
      </c>
      <c r="D66" s="72">
        <v>10000</v>
      </c>
      <c r="E66" s="73">
        <v>9531.44</v>
      </c>
      <c r="F66" s="16">
        <f t="shared" si="0"/>
        <v>0.9531440000000001</v>
      </c>
    </row>
    <row r="67" spans="1:6" ht="12.75">
      <c r="A67" s="50" t="s">
        <v>41</v>
      </c>
      <c r="B67" s="66"/>
      <c r="C67" s="74"/>
      <c r="D67" s="61">
        <f>SUM(D63:D66)</f>
        <v>10094772</v>
      </c>
      <c r="E67" s="62">
        <f>SUM(E63:E66)</f>
        <v>5787121.44</v>
      </c>
      <c r="F67" s="16">
        <f t="shared" si="0"/>
        <v>0.5732790636579014</v>
      </c>
    </row>
    <row r="68" spans="1:6" ht="12.75">
      <c r="A68" s="45">
        <v>801</v>
      </c>
      <c r="B68" s="38"/>
      <c r="C68" s="75" t="s">
        <v>35</v>
      </c>
      <c r="D68" s="76"/>
      <c r="E68" s="77"/>
      <c r="F68" s="16"/>
    </row>
    <row r="69" spans="1:6" ht="12.75">
      <c r="A69" s="46"/>
      <c r="B69" s="56" t="s">
        <v>51</v>
      </c>
      <c r="C69" s="74" t="s">
        <v>34</v>
      </c>
      <c r="D69" s="72">
        <v>4590</v>
      </c>
      <c r="E69" s="73">
        <v>1174</v>
      </c>
      <c r="F69" s="16">
        <f t="shared" si="0"/>
        <v>0.25577342047930285</v>
      </c>
    </row>
    <row r="70" spans="1:6" ht="12.75">
      <c r="A70" s="46"/>
      <c r="B70" s="56" t="s">
        <v>56</v>
      </c>
      <c r="C70" s="74" t="s">
        <v>102</v>
      </c>
      <c r="D70" s="72">
        <f>208120+300</f>
        <v>208420</v>
      </c>
      <c r="E70" s="73">
        <v>84793.48</v>
      </c>
      <c r="F70" s="16">
        <f t="shared" si="0"/>
        <v>0.4068394587851454</v>
      </c>
    </row>
    <row r="71" spans="1:6" ht="12.75" customHeight="1">
      <c r="A71" s="46"/>
      <c r="B71" s="56" t="s">
        <v>82</v>
      </c>
      <c r="C71" s="74" t="s">
        <v>86</v>
      </c>
      <c r="D71" s="72"/>
      <c r="E71" s="73">
        <v>32</v>
      </c>
      <c r="F71" s="16"/>
    </row>
    <row r="72" spans="1:6" ht="34.5" customHeight="1">
      <c r="A72" s="46"/>
      <c r="B72" s="56" t="s">
        <v>76</v>
      </c>
      <c r="C72" s="74" t="s">
        <v>91</v>
      </c>
      <c r="D72" s="72">
        <f>3000+700</f>
        <v>3700</v>
      </c>
      <c r="E72" s="73">
        <v>700</v>
      </c>
      <c r="F72" s="16">
        <f t="shared" si="0"/>
        <v>0.1891891891891892</v>
      </c>
    </row>
    <row r="73" spans="1:6" ht="15" customHeight="1">
      <c r="A73" s="46"/>
      <c r="B73" s="56" t="s">
        <v>57</v>
      </c>
      <c r="C73" s="74" t="s">
        <v>32</v>
      </c>
      <c r="D73" s="72">
        <f>93060+487</f>
        <v>93547</v>
      </c>
      <c r="E73" s="73">
        <v>39284.28</v>
      </c>
      <c r="F73" s="16">
        <f t="shared" si="0"/>
        <v>0.41994163361732606</v>
      </c>
    </row>
    <row r="74" spans="1:6" ht="36" customHeight="1">
      <c r="A74" s="46"/>
      <c r="B74" s="56">
        <v>2700</v>
      </c>
      <c r="C74" s="74" t="s">
        <v>100</v>
      </c>
      <c r="D74" s="72">
        <f>1500+300</f>
        <v>1800</v>
      </c>
      <c r="E74" s="73">
        <v>1800</v>
      </c>
      <c r="F74" s="16">
        <f t="shared" si="0"/>
        <v>1</v>
      </c>
    </row>
    <row r="75" spans="1:6" ht="56.25" customHeight="1">
      <c r="A75" s="46"/>
      <c r="B75" s="56">
        <v>6290</v>
      </c>
      <c r="C75" s="74" t="s">
        <v>103</v>
      </c>
      <c r="D75" s="72">
        <v>98921</v>
      </c>
      <c r="E75" s="73">
        <v>0</v>
      </c>
      <c r="F75" s="16">
        <f t="shared" si="0"/>
        <v>0</v>
      </c>
    </row>
    <row r="76" spans="1:6" ht="35.25" customHeight="1">
      <c r="A76" s="71"/>
      <c r="B76" s="56">
        <v>2030</v>
      </c>
      <c r="C76" s="37" t="s">
        <v>75</v>
      </c>
      <c r="D76" s="72">
        <v>5162</v>
      </c>
      <c r="E76" s="73">
        <v>5162</v>
      </c>
      <c r="F76" s="78">
        <f t="shared" si="0"/>
        <v>1</v>
      </c>
    </row>
    <row r="77" spans="1:6" ht="12.75">
      <c r="A77" s="59" t="s">
        <v>41</v>
      </c>
      <c r="B77" s="66"/>
      <c r="C77" s="37"/>
      <c r="D77" s="57">
        <f>SUM(D69:D76)</f>
        <v>416140</v>
      </c>
      <c r="E77" s="58">
        <f>SUM(E69:E76)</f>
        <v>132945.76</v>
      </c>
      <c r="F77" s="16">
        <f t="shared" si="0"/>
        <v>0.31947363867929063</v>
      </c>
    </row>
    <row r="78" spans="1:6" ht="12.75">
      <c r="A78" s="79">
        <v>851</v>
      </c>
      <c r="B78" s="80"/>
      <c r="C78" s="75" t="s">
        <v>23</v>
      </c>
      <c r="D78" s="81"/>
      <c r="E78" s="82"/>
      <c r="F78" s="16"/>
    </row>
    <row r="79" spans="1:6" ht="13.5" customHeight="1">
      <c r="A79" s="64"/>
      <c r="B79" s="56" t="s">
        <v>73</v>
      </c>
      <c r="C79" s="35" t="s">
        <v>24</v>
      </c>
      <c r="D79" s="57">
        <v>160000</v>
      </c>
      <c r="E79" s="58">
        <v>116648.34</v>
      </c>
      <c r="F79" s="16">
        <f t="shared" si="0"/>
        <v>0.7290521249999999</v>
      </c>
    </row>
    <row r="80" spans="1:6" ht="36.75" customHeight="1">
      <c r="A80" s="71"/>
      <c r="B80" s="83">
        <v>2010</v>
      </c>
      <c r="C80" s="42" t="s">
        <v>92</v>
      </c>
      <c r="D80" s="57">
        <v>60</v>
      </c>
      <c r="E80" s="58">
        <v>0</v>
      </c>
      <c r="F80" s="16">
        <f t="shared" si="0"/>
        <v>0</v>
      </c>
    </row>
    <row r="81" spans="1:6" ht="12.75">
      <c r="A81" s="50" t="s">
        <v>41</v>
      </c>
      <c r="B81" s="66"/>
      <c r="C81" s="37"/>
      <c r="D81" s="54">
        <f>SUM(D79:D80)</f>
        <v>160060</v>
      </c>
      <c r="E81" s="55">
        <f>SUM(E79:E80)</f>
        <v>116648.34</v>
      </c>
      <c r="F81" s="16">
        <f aca="true" t="shared" si="1" ref="F81:F106">E81/D81</f>
        <v>0.7287788329376483</v>
      </c>
    </row>
    <row r="82" spans="1:6" ht="12.75">
      <c r="A82" s="84">
        <v>852</v>
      </c>
      <c r="B82" s="85"/>
      <c r="C82" s="86" t="s">
        <v>74</v>
      </c>
      <c r="D82" s="87"/>
      <c r="E82" s="88"/>
      <c r="F82" s="16"/>
    </row>
    <row r="83" spans="1:6" ht="67.5" customHeight="1">
      <c r="A83" s="46"/>
      <c r="B83" s="47">
        <v>2010</v>
      </c>
      <c r="C83" s="42" t="s">
        <v>107</v>
      </c>
      <c r="D83" s="72">
        <f>4200000-16000</f>
        <v>4184000</v>
      </c>
      <c r="E83" s="73">
        <v>1848006</v>
      </c>
      <c r="F83" s="78">
        <f t="shared" si="1"/>
        <v>0.441684034416826</v>
      </c>
    </row>
    <row r="84" spans="1:6" ht="57" customHeight="1">
      <c r="A84" s="46"/>
      <c r="B84" s="47">
        <v>2030</v>
      </c>
      <c r="C84" s="35" t="s">
        <v>108</v>
      </c>
      <c r="D84" s="72">
        <f>477000+15000+204473</f>
        <v>696473</v>
      </c>
      <c r="E84" s="73">
        <v>360026</v>
      </c>
      <c r="F84" s="78">
        <f t="shared" si="1"/>
        <v>0.5169274329370988</v>
      </c>
    </row>
    <row r="85" spans="1:6" ht="34.5" customHeight="1">
      <c r="A85" s="46"/>
      <c r="B85" s="47">
        <v>2360</v>
      </c>
      <c r="C85" s="35" t="s">
        <v>84</v>
      </c>
      <c r="D85" s="72"/>
      <c r="E85" s="73">
        <v>787.5</v>
      </c>
      <c r="F85" s="78"/>
    </row>
    <row r="86" spans="1:6" ht="46.5" customHeight="1">
      <c r="A86" s="46"/>
      <c r="B86" s="47">
        <v>2700</v>
      </c>
      <c r="C86" s="35" t="s">
        <v>104</v>
      </c>
      <c r="D86" s="72">
        <v>34560</v>
      </c>
      <c r="E86" s="73">
        <v>6840</v>
      </c>
      <c r="F86" s="78">
        <f t="shared" si="1"/>
        <v>0.19791666666666666</v>
      </c>
    </row>
    <row r="87" spans="1:6" ht="15.75" customHeight="1">
      <c r="A87" s="46"/>
      <c r="B87" s="47" t="s">
        <v>56</v>
      </c>
      <c r="C87" s="35" t="s">
        <v>7</v>
      </c>
      <c r="D87" s="72">
        <v>8600</v>
      </c>
      <c r="E87" s="73">
        <v>4395.57</v>
      </c>
      <c r="F87" s="78">
        <f t="shared" si="1"/>
        <v>0.5111127906976743</v>
      </c>
    </row>
    <row r="88" spans="1:6" ht="12.75">
      <c r="A88" s="71"/>
      <c r="B88" s="59" t="s">
        <v>57</v>
      </c>
      <c r="C88" s="35" t="s">
        <v>32</v>
      </c>
      <c r="D88" s="61">
        <v>72</v>
      </c>
      <c r="E88" s="62">
        <v>53</v>
      </c>
      <c r="F88" s="16">
        <f t="shared" si="1"/>
        <v>0.7361111111111112</v>
      </c>
    </row>
    <row r="89" spans="1:6" ht="12.75">
      <c r="A89" s="59" t="s">
        <v>41</v>
      </c>
      <c r="B89" s="66"/>
      <c r="C89" s="67"/>
      <c r="D89" s="54">
        <f>SUM(D83:D88)</f>
        <v>4923705</v>
      </c>
      <c r="E89" s="55">
        <f>SUM(E83:E88)</f>
        <v>2220108.07</v>
      </c>
      <c r="F89" s="16">
        <f t="shared" si="1"/>
        <v>0.45090192649640864</v>
      </c>
    </row>
    <row r="90" spans="1:6" ht="12.75">
      <c r="A90" s="50"/>
      <c r="B90" s="89"/>
      <c r="C90" s="90"/>
      <c r="D90" s="91"/>
      <c r="E90" s="92"/>
      <c r="F90" s="16"/>
    </row>
    <row r="91" spans="1:6" ht="12.75">
      <c r="A91" s="84">
        <v>854</v>
      </c>
      <c r="B91" s="85"/>
      <c r="C91" s="86" t="s">
        <v>81</v>
      </c>
      <c r="D91" s="91"/>
      <c r="E91" s="92"/>
      <c r="F91" s="16"/>
    </row>
    <row r="92" spans="1:6" ht="35.25" customHeight="1">
      <c r="A92" s="50"/>
      <c r="B92" s="52">
        <v>2030</v>
      </c>
      <c r="C92" s="90" t="s">
        <v>93</v>
      </c>
      <c r="D92" s="93">
        <f>26578+69426</f>
        <v>96004</v>
      </c>
      <c r="E92" s="94">
        <v>96004</v>
      </c>
      <c r="F92" s="16">
        <f t="shared" si="1"/>
        <v>1</v>
      </c>
    </row>
    <row r="93" spans="1:6" ht="12.75">
      <c r="A93" s="50" t="s">
        <v>41</v>
      </c>
      <c r="B93" s="89"/>
      <c r="C93" s="90"/>
      <c r="D93" s="91">
        <f>SUM(D92)</f>
        <v>96004</v>
      </c>
      <c r="E93" s="92">
        <f>SUM(E92)</f>
        <v>96004</v>
      </c>
      <c r="F93" s="16">
        <f t="shared" si="1"/>
        <v>1</v>
      </c>
    </row>
    <row r="94" spans="1:6" ht="15" customHeight="1">
      <c r="A94" s="95">
        <v>900</v>
      </c>
      <c r="B94" s="85"/>
      <c r="C94" s="86" t="s">
        <v>25</v>
      </c>
      <c r="D94" s="87"/>
      <c r="E94" s="88"/>
      <c r="F94" s="16"/>
    </row>
    <row r="95" spans="1:6" ht="56.25" customHeight="1">
      <c r="A95" s="64"/>
      <c r="B95" s="96">
        <v>2440</v>
      </c>
      <c r="C95" s="35" t="s">
        <v>105</v>
      </c>
      <c r="D95" s="57">
        <v>15000</v>
      </c>
      <c r="E95" s="58">
        <v>15000</v>
      </c>
      <c r="F95" s="16">
        <f t="shared" si="1"/>
        <v>1</v>
      </c>
    </row>
    <row r="96" spans="1:6" ht="14.25" customHeight="1">
      <c r="A96" s="46"/>
      <c r="B96" s="96" t="s">
        <v>89</v>
      </c>
      <c r="C96" s="35" t="s">
        <v>94</v>
      </c>
      <c r="D96" s="57"/>
      <c r="E96" s="58">
        <v>533.78</v>
      </c>
      <c r="F96" s="16"/>
    </row>
    <row r="97" spans="1:6" ht="14.25" customHeight="1">
      <c r="A97" s="71"/>
      <c r="B97" s="56" t="s">
        <v>57</v>
      </c>
      <c r="C97" s="37" t="s">
        <v>32</v>
      </c>
      <c r="D97" s="57">
        <v>4000</v>
      </c>
      <c r="E97" s="58">
        <v>3083</v>
      </c>
      <c r="F97" s="16">
        <f t="shared" si="1"/>
        <v>0.77075</v>
      </c>
    </row>
    <row r="98" spans="1:6" ht="12.75">
      <c r="A98" s="50" t="s">
        <v>41</v>
      </c>
      <c r="B98" s="66"/>
      <c r="C98" s="37"/>
      <c r="D98" s="57">
        <f>SUM(D95:D97)</f>
        <v>19000</v>
      </c>
      <c r="E98" s="58">
        <f>SUM(E95:E97)</f>
        <v>18616.78</v>
      </c>
      <c r="F98" s="16">
        <f t="shared" si="1"/>
        <v>0.9798305263157894</v>
      </c>
    </row>
    <row r="99" spans="1:6" ht="13.5" customHeight="1">
      <c r="A99" s="84">
        <v>921</v>
      </c>
      <c r="B99" s="38"/>
      <c r="C99" s="39" t="s">
        <v>43</v>
      </c>
      <c r="D99" s="57"/>
      <c r="E99" s="58"/>
      <c r="F99" s="78"/>
    </row>
    <row r="100" spans="1:6" ht="49.5" customHeight="1">
      <c r="A100" s="63"/>
      <c r="B100" s="56">
        <v>2320</v>
      </c>
      <c r="C100" s="35" t="s">
        <v>46</v>
      </c>
      <c r="D100" s="57">
        <v>5000</v>
      </c>
      <c r="E100" s="58">
        <v>2500</v>
      </c>
      <c r="F100" s="78">
        <f t="shared" si="1"/>
        <v>0.5</v>
      </c>
    </row>
    <row r="101" spans="1:6" ht="58.5" customHeight="1">
      <c r="A101" s="50"/>
      <c r="B101" s="97">
        <v>6298</v>
      </c>
      <c r="C101" s="35" t="s">
        <v>106</v>
      </c>
      <c r="D101" s="57">
        <f>186294+13815</f>
        <v>200109</v>
      </c>
      <c r="E101" s="58">
        <v>25111</v>
      </c>
      <c r="F101" s="78"/>
    </row>
    <row r="102" spans="1:6" ht="12.75">
      <c r="A102" s="50" t="s">
        <v>41</v>
      </c>
      <c r="B102" s="66"/>
      <c r="C102" s="37"/>
      <c r="D102" s="54">
        <f>SUM(D100:D101)</f>
        <v>205109</v>
      </c>
      <c r="E102" s="55">
        <f>SUM(E100:E101)</f>
        <v>27611</v>
      </c>
      <c r="F102" s="16">
        <f t="shared" si="1"/>
        <v>0.13461622844438811</v>
      </c>
    </row>
    <row r="103" spans="1:6" ht="12.75">
      <c r="A103" s="45">
        <v>926</v>
      </c>
      <c r="B103" s="39"/>
      <c r="C103" s="39" t="s">
        <v>27</v>
      </c>
      <c r="D103" s="68"/>
      <c r="E103" s="69"/>
      <c r="F103" s="16"/>
    </row>
    <row r="104" spans="1:6" ht="13.5" customHeight="1">
      <c r="A104" s="35"/>
      <c r="B104" s="66" t="s">
        <v>56</v>
      </c>
      <c r="C104" s="35" t="s">
        <v>95</v>
      </c>
      <c r="D104" s="91">
        <v>25000</v>
      </c>
      <c r="E104" s="92">
        <v>9539</v>
      </c>
      <c r="F104" s="16">
        <f t="shared" si="1"/>
        <v>0.38156</v>
      </c>
    </row>
    <row r="105" spans="1:6" ht="12.75">
      <c r="A105" s="98" t="s">
        <v>41</v>
      </c>
      <c r="B105" s="66"/>
      <c r="C105" s="37"/>
      <c r="D105" s="91">
        <f>SUM(D104:D104)</f>
        <v>25000</v>
      </c>
      <c r="E105" s="92">
        <f>SUM(E104:E104)</f>
        <v>9539</v>
      </c>
      <c r="F105" s="16">
        <f t="shared" si="1"/>
        <v>0.38156</v>
      </c>
    </row>
    <row r="106" spans="1:6" ht="12.75">
      <c r="A106" s="99"/>
      <c r="B106" s="38"/>
      <c r="C106" s="39" t="s">
        <v>28</v>
      </c>
      <c r="D106" s="68">
        <f>D13+D16+D19+D27+D35+D38+D43+D60+D67+D77+D81+D89+D93+D98+D105+D102</f>
        <v>27747680</v>
      </c>
      <c r="E106" s="69">
        <f>E13+E16+E19+E27+E35+E38+E43+E60+E67+E77+E81+E89+E93+E98+E105+E102</f>
        <v>12923214.280000001</v>
      </c>
      <c r="F106" s="16">
        <f t="shared" si="1"/>
        <v>0.46574035306735556</v>
      </c>
    </row>
    <row r="107" spans="1:3" ht="12.75">
      <c r="A107" s="1"/>
      <c r="B107" s="1"/>
      <c r="C107" s="1"/>
    </row>
    <row r="108" spans="1:3" ht="12.75">
      <c r="A108" s="1"/>
      <c r="B108" s="102" t="s">
        <v>109</v>
      </c>
      <c r="C108" s="102"/>
    </row>
    <row r="109" spans="1:3" ht="12.75">
      <c r="A109" s="1"/>
      <c r="B109" s="102" t="s">
        <v>110</v>
      </c>
      <c r="C109" s="102"/>
    </row>
    <row r="110" spans="1:4" ht="12.75">
      <c r="A110" s="1"/>
      <c r="B110" s="102" t="s">
        <v>111</v>
      </c>
      <c r="C110" s="102"/>
      <c r="D110" s="103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</sheetData>
  <mergeCells count="4">
    <mergeCell ref="A3:E3"/>
    <mergeCell ref="B108:C108"/>
    <mergeCell ref="B109:C109"/>
    <mergeCell ref="B110:D1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2006-08-07T08:53:30Z</cp:lastPrinted>
  <dcterms:created xsi:type="dcterms:W3CDTF">2000-10-30T07:57:11Z</dcterms:created>
  <dcterms:modified xsi:type="dcterms:W3CDTF">2006-08-11T12:42:17Z</dcterms:modified>
  <cp:category/>
  <cp:version/>
  <cp:contentType/>
  <cp:contentStatus/>
</cp:coreProperties>
</file>