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<sst xmlns="http://schemas.openxmlformats.org/spreadsheetml/2006/main" count="310" uniqueCount="169">
  <si>
    <t>Dział</t>
  </si>
  <si>
    <t>Rozdział</t>
  </si>
  <si>
    <t>Treść</t>
  </si>
  <si>
    <t xml:space="preserve">0 1008 </t>
  </si>
  <si>
    <t>Budowa i utrzymanie urządzeń melioracji wodnych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</si>
  <si>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</si>
  <si>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</si>
  <si>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</si>
  <si>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</si>
  <si>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</si>
  <si>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</si>
  <si>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</si>
  <si>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</si>
  <si>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</si>
  <si>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</si>
  <si>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</si>
  <si>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</si>
  <si>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</si>
  <si>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</si>
  <si>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</si>
  <si>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</si>
  <si>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</si>
  <si>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</si>
  <si>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</si>
  <si>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</si>
  <si>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</si>
  <si>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</si>
  <si>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</si>
  <si>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</si>
  <si>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</si>
  <si>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</si>
  <si>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</si>
  <si>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</si>
  <si>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</si>
  <si>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</si>
  <si>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</si>
  <si>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</si>
  <si>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</si>
  <si>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</si>
  <si>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</si>
  <si>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</si>
  <si>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</si>
  <si>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</si>
  <si>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 xml:space="preserve">Plan </t>
  </si>
  <si>
    <t>Wykonanie</t>
  </si>
  <si>
    <t>% realizacji planu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</si>
  <si>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</si>
  <si>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</si>
  <si>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</si>
  <si>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</si>
  <si>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</si>
  <si>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</si>
  <si>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</si>
  <si>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</si>
  <si>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</si>
  <si>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 (Wpłaty gminy na rzecz Izby Rolniczej w Opolu w wysokości 2% uzyskanych wpływów z podatku rolnego)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</si>
  <si>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</si>
  <si>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</si>
  <si>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</si>
  <si>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</si>
  <si>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</si>
  <si>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</si>
  <si>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 xml:space="preserve">Zasiłki i pomoc w naturze oraz składki na ubezpieczenia społeczne </t>
  </si>
  <si>
    <t>OŚWIATA I WYCHOWANIE (wydatki wg zał.nr 1)</t>
  </si>
  <si>
    <t>Przeciwdziałanie alkoholizmowi (wg załącznika nr 2)</t>
  </si>
  <si>
    <t>Wydatki bieżące - związane ze sprzedażą mienia</t>
  </si>
  <si>
    <t>Rezerwy ogólne i celowe</t>
  </si>
  <si>
    <t>Wydatki bieżące-Rezerwa ogólna</t>
  </si>
  <si>
    <t>Pozostałe zadania w zakresie kultury</t>
  </si>
  <si>
    <t>Plany zagospodarowania przestrzennego</t>
  </si>
  <si>
    <t>URZĘDY NACZELNYCH ORGANÓW WŁADZY PAŃST.,KONTR. I OCHR. PR ORAZ SĄDOWNICTWA</t>
  </si>
  <si>
    <t>Świadczenia rodzinne oraz składki na ubezpieczenia emerytalne i rentowe z ubezpieczenia społecznego</t>
  </si>
  <si>
    <t>POMOC SPOŁECZNA</t>
  </si>
  <si>
    <t>Ogółem</t>
  </si>
  <si>
    <t xml:space="preserve">Składki na ubezpieczenia zdrowotne opłacane za osoby pobierające niektóre świadczenia z pomocy społecznej </t>
  </si>
  <si>
    <t>Wydatki bieżące- zadania własne, w tym:</t>
  </si>
  <si>
    <t>Wydatki bieżące- obsługa długu (odsetki od kredytów)</t>
  </si>
  <si>
    <t>Przedszkola</t>
  </si>
  <si>
    <t>Dodatki mieszkaniowe</t>
  </si>
  <si>
    <t>Pomoc materialna dla uczniów</t>
  </si>
  <si>
    <t xml:space="preserve">1. ZFŚS nauczycieli emerytów i rencistów </t>
  </si>
  <si>
    <t>2.Pomoc zdrowotna dla nauczycieli</t>
  </si>
  <si>
    <t>TRANSPORT I ŁĄCZNOŚĆ</t>
  </si>
  <si>
    <t>Promocja jednostek samorządu terytorialnego</t>
  </si>
  <si>
    <t>Wydatki majątkowe</t>
  </si>
  <si>
    <t>wydatki związane z bieżącą działalnością jednostek OSP w zakresie utrzymania gotowości bojowej poszczególnych OSP (paliwo do pojazdów, części do napraw , utrzymanie remiz)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</si>
  <si>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</si>
  <si>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</si>
  <si>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Wydatki bieżące- wydatki realizowane przez jednostki oświatowe oraz urząd miejski.</t>
  </si>
  <si>
    <t>Wydatki bieżące - zadanie zlecone</t>
  </si>
  <si>
    <t>0 1010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</si>
  <si>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</si>
  <si>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</si>
  <si>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</si>
  <si>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</si>
  <si>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</si>
  <si>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</si>
  <si>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</si>
  <si>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</si>
  <si>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>wynagrodzenia i pochodne od wynagrodzeń (inkaso podatków)</t>
  </si>
  <si>
    <t xml:space="preserve">wynagrodzenia i pochodne od wynagrodzeń       </t>
  </si>
  <si>
    <t>Wynagrodzenia i pochodne od wynagrodzeń- koszty wynagrodzeń opiekunów  i kierowcy</t>
  </si>
  <si>
    <t>dotacje</t>
  </si>
  <si>
    <t xml:space="preserve">wynagrodzenia i pochodne od wynagrodzeń                   </t>
  </si>
  <si>
    <t>I.Wydatki bieżące-Stołówka Miejska, w tym: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</si>
  <si>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</si>
  <si>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</si>
  <si>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</si>
  <si>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</si>
  <si>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</si>
  <si>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Gospodarka ściekowa i ochrona wód</t>
  </si>
  <si>
    <t>Wpływy i wydatki związane z gromadzeniem środków z opłat i kar za korzystanie ze środowiska</t>
  </si>
  <si>
    <t>Infrastruktura wodociągowa i sanitacyjna wsi</t>
  </si>
  <si>
    <t>RAZEM WYDATKI, w tym:</t>
  </si>
  <si>
    <t>WYDATKI BIEŻĄCE</t>
  </si>
  <si>
    <t>WYDATKI MAJĄTKOWE</t>
  </si>
  <si>
    <t xml:space="preserve">środki żywności-2.851zł, , odpis na ZFŚS-2.250 </t>
  </si>
  <si>
    <t xml:space="preserve">dotacje                                         </t>
  </si>
  <si>
    <t>Wydatki bieżące- wydatki związane z administrowaniem nieruchomości gminnych</t>
  </si>
  <si>
    <t>Wydatki bieżące- zarząd gminnym wysypiskiem śmieci</t>
  </si>
  <si>
    <t xml:space="preserve">Wydatki bieżące- wniesiono opłaty za korzystanie ze środowiska </t>
  </si>
  <si>
    <t>EDUKACYJNA OPIEKA WYCHOWAWCZA  (wg załącznika  nr 1)</t>
  </si>
  <si>
    <t>Informacja o wykonaniu wydatków budżetowych za I półrocze 2007 roku</t>
  </si>
  <si>
    <t>WYTWARZANIE I ZAOPATRYWANIE W ENERGIĘ ELEKTRYCZNĄ , GAZ I WODĘ</t>
  </si>
  <si>
    <t>Komendy powiatowe Państwowej Straży Pożarnej</t>
  </si>
  <si>
    <t>Oddziały przedszkolne w szkołach podstawowych</t>
  </si>
  <si>
    <t>Szpitale ogólne</t>
  </si>
  <si>
    <t>Wydatki bieżące: , w tym:</t>
  </si>
  <si>
    <t xml:space="preserve">Wydatki bieżące- 337 rodziny </t>
  </si>
  <si>
    <t>III. Wydatki Bieżące- Prace społecznie-użyteczne- zatrudniono łącznie 29 osoby</t>
  </si>
  <si>
    <t>IV. Wydatki bieżące - wyposażenie stołówek szkolnych- zadanie  realizowane w II półroczu 2007 r.</t>
  </si>
  <si>
    <t xml:space="preserve">Wydatki bieżące </t>
  </si>
  <si>
    <t>Wydatki bieżące( diety radnych i przew.-36.773,10, pozostałe- 2.690,03)</t>
  </si>
  <si>
    <t xml:space="preserve">Wydatki związane z funkcjonowaniem Urzędu Miejskiego: odpis na ZFŚS-35.000; ubezpieczenie -1.881;  podróże służbowe-16.066,11;  usługi rem.-3.117,32; materiały i wyposażenie-34.356,79; energia (co, elektryczna) i woda-27.455,94; zakup usług pozostalych-28.254,87;(prowizje, usługi pocztowe, szkolenia, telefony) ; ekwiw. za pr.-70; zakup usług zdrowotnych-245; składki na PEFRON-8.621;  zakup usług dostępu do sieci Internet-2.712,89; opłaty za telefony komórkowe- 1.845,64, opłaty za telefony stacjonarne- 13.247,21; szkolenia- 5.498, art.papiernicze- 2.052,65; akcesoria komputerowe- 18.849,97 </t>
  </si>
  <si>
    <t>Wydatki bieżące : składki na Związek Gmin Śląska Opolskiego-6.228; diety sołt.-6.737,50</t>
  </si>
  <si>
    <t>wydatki opisane w załączniku nr 1 wg poszczególnych szkól oraz wydatki sołectw- 599,20</t>
  </si>
  <si>
    <t>wydatki opisane w załączniku nr 1 wg poszczególnych szkól oraz wydatki sołectw- 500</t>
  </si>
  <si>
    <t>wydatki gimnazjum wg załącznika nr 1 oraz wydatki na program Socrates Comenius ( plan 15.350 wykonanie-12.469,38)</t>
  </si>
  <si>
    <t xml:space="preserve">4.Nagrody dla uczniów , organizacja konkursów </t>
  </si>
  <si>
    <t>3.Dofinansowanie pracodawcom kosztów przygotowania zawodowego młodocianych pracowników</t>
  </si>
  <si>
    <t xml:space="preserve">zasiłki rodzinne- 789.338 zł, dodatki do zasiłku: z tytułu urodzenia dziecka-48.000 zł,opieki nad dzieckiem w okresie korzystania z urlopu wychowawczego- 89.969 zł, samotnego wychowania dziecka i utraty prawa do zasiłku dla bezrobotnych- 2.080 zł, samotnego wychowania dziecka-  100.830 zł, kształcenia i rehabilitacja dziecka niepełnosprawnego- 42.620 zł, rozpoczęcia roku szkolnego- 7.200 zł,  podjęcia nauki poza miejscem zamieszkania-  118.840 zł, wychowywania w rodzinie wielodzietnej- 182.400 zł, zasiłki pielęgnacyjne- 278613 zł, świadczenia pielęgnacyjne-  98.700 zł, jednorazowa zapomoga z tytułu urodzenia dziecka-70.000 zł , zaliczka alimentacyjna- 191.798 zł  ,wydatki na obsługę świadczeń- 16.132,55 zł  </t>
  </si>
  <si>
    <t>wydatki bieżące: Zadania zlecone : 27.077,94 zł ( zasiłki stałe 19 rodzin) . Zadania własne: 225.994,74 (zasiłki okresowe- 179 rodzin, zasiłki celowe-158 rodzin, pomoc w formie opłaty za pobyt w DPS-2 rodziny ;  "pomoc państwa w zakresie dożywiania"- 305 rodzin</t>
  </si>
  <si>
    <t xml:space="preserve">pozostałe wydatki bieżące-odpis na ZFŚS-3.540,24;  zakup usług zdrowotnych- 115. W ciągu I półrocza  objętych pomocą było 18 osób . </t>
  </si>
  <si>
    <t xml:space="preserve">dotacje, Gminne Zrzeszenie LSZ-42.000zł,  START-16.000zł                                                                       </t>
  </si>
  <si>
    <t>wydatki bieżące utrzymanie czystości w miesicie oraz na terenie gminy -, utrzymanie czystości na placu targowym-6.498 , pojemniki na odpady-</t>
  </si>
  <si>
    <t>Wydatki bieżące- stypendia - wydano  504 decyzje na łączną kwotę 103.689,64  zł</t>
  </si>
  <si>
    <t>Wydatki bieżące-  utrzymanie czystości na cmen.komunal.</t>
  </si>
  <si>
    <t xml:space="preserve">dotacje ( Szymonków- 2.828,77zł, Komorzno-4.776,89 zł, Wołczyn-73.086,58 zł)                                                  </t>
  </si>
  <si>
    <t xml:space="preserve">wynagrodzenia i pochodne od wynagrodzeń: wydatki na wynagrodzenia pracownika zajmującego się sprawami melioracji ( finansowane z dotacji z Powiatu) oraz 13 pracowników w ramach prac interwencyjnych i robót publicznych.  </t>
  </si>
  <si>
    <t>Wydatki bieżące: poddano konserwacji 9.071 mb rowów- w poszczególnych miejscowościach- Duczów- 3.488mb, Komorzno- 3.205mb, Szum -146mb, Szymonków- 500mb, Wołczyn- 235 mb, Krzywiczyny- 1.030mb, Wierzbica G.-467mb.</t>
  </si>
  <si>
    <t xml:space="preserve">Wydatki bieżące, w tym: (utrzymanie działek mienia komunal. i zwrot podatku akcyzowego zawartego w cenie paliwa - dla rolników- 196.486,15 - wydano 150 decyzji ) </t>
  </si>
  <si>
    <t>Wydatki bieżące- wykonano prace techniczne w lesie komunalnym w miejscowości Wasice polegające na zaprojektowaniu prac wycinkowych, pielęgnacyjnych i technicznych.</t>
  </si>
  <si>
    <t>W ramach zadania zrealizowano: zimowe utrzymanie dróg, remont przepustów w m.Komorzni i Skałagi, remont dróg tłuczniowych - ok..70% zaangażowania wykonania robót, odnowienie oznakowania poziomego, poziomy remont dróg asfaltowych i betonowych przy użyciu grysów i emulsji.</t>
  </si>
  <si>
    <t>projekty decyzji o warunkach zabudowy oraz projekty decyzji o ustalenie lokalizacji inwestycji celu publicznego- 12 szt- 3.720, praca Gminnej Komisji Urbanistycznej- 2.750</t>
  </si>
  <si>
    <t>wydatki majątkowe- dotacja dla Powiatu Kluczborskiego na zakup skokochronu</t>
  </si>
  <si>
    <t>wydatki majątkowe</t>
  </si>
  <si>
    <t>odpisy na ZFŚS-1.182, zakup materiałów i wyposażenia-5.865,83;, zakup usług pozostałych-1.200,33 ;opłaty za telefon komórkowy- 331,03; opłaty za telefon stacjonarny- 606,11, opłaty za wynajem pomieszczeń- 1.800, podróże służbowe- 23; umundurowanie-883,42</t>
  </si>
  <si>
    <t>Wydatki bieżące- dotacja dla Powiatu kluczborskiego na dofinansowanie zakupu szczepionek</t>
  </si>
  <si>
    <t>dotacje- dotacja dla Polskiego Związku Niewidomych</t>
  </si>
  <si>
    <t>pozostałe wydatki bieżące : zakup materiałów i wyposażenia: 3.084,58; energia, woda-8.031,67; usługi remontowe- 2.318,55; zakup usług zdrowotnych- 70,  usługi pozostałe:7.178,87 (usługi prawnicze- 2.640),opłaty za Internet- 358,68, opłaty za telefon komórkowy- 256,20;  opłaty za telefon stacjonarny- 1.701,98; różne opłaty i składki- 200, zakup materiałów papierniczych- 258,64; odpis na ZFŚS-6.088,14</t>
  </si>
  <si>
    <t xml:space="preserve">II.Wydatki bieżące- świadczenia OPS                                                                                                                                                                   -  program "Pomoc państwa w zakresie dożywiania"- 305 rodzin- 106.864,71. dowóz posiłków do szkół - 2046,56                                </t>
  </si>
  <si>
    <t>Wydatki bieżące-  wykaszanie traw , usuwanie wiatrołomów , usuwanie chwastów z zieleni miejskiej, ustawianie koszy na terenie gminy</t>
  </si>
  <si>
    <t xml:space="preserve">Wydatki bieżące, wyłapywanie psów- 5.843,21 zł ,transport i unieszkodliwianie zwłok zwierzęcych i ich części-1.177 , zakupy materiałów dla pracowników interwencyjnych-459,39; usługi kominiarskie-940,01, ubezpieczenie przystanków-, prace porządkowe -staw koło kina-5.000, sołectwa- , zakup donic parkowych- 1.360, remonty placów zabaw- 6.000,66; wycinka drzew- 4.017,00 </t>
  </si>
  <si>
    <t>Wołczyński Ośrodek Kultury- Fundusz płac-144.247,36 , podróże służbowe- 761,01,  materiały i wyposażenie-14.702,38 , energia, woda, gaz-29.770,01, usługi-16.004,37; usługi telekom. 3.269,62; usługi remontowe- 15.336,80 (foyer), fundusz św.socjalnych- 1.273,95, podatek VAT- 5.336. Wykonane dochody-32.497,49. Świetlice wiejskie: materiały i wyposażenie: 8.006,82; energia, woda- 6.344,30; usługi remontowe: 35.488,54 ( Krzywiczyny- 9.512,24, Wierzbica Dolna- 13.137,19, Świniary Małe- 2.559,98, Wierzchy- 279,13; Brzezinki- 12.509,04) usługi pozostałe- 4.348,41; podatek VAT- 826, opłaty- 77, fundusz płac10.975,81. Wykonane dochody- 7.934,02</t>
  </si>
  <si>
    <t>wydatki na utrzymanie obiektów sportowych: basen, hala , boiska sportowe</t>
  </si>
  <si>
    <t xml:space="preserve">organizacja imprez sportowych: materiały i wyposażenie-9.926,96,zakup usług pozostałych- 6.308,32, opłaty i składki- 6.050 </t>
  </si>
  <si>
    <t>Wydatki bieżące:  Dni Wołczyna,  usługi muzyczne, uczestnictwo dzieci i młodzieży w imprezach kulturalnych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</si>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</sst>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9" fontId="1" fillId="0" borderId="2" xfId="17" applyFont="1" applyBorder="1" applyAlignment="1">
      <alignment/>
    </xf>
    <xf numFmtId="0" fontId="4" fillId="0" borderId="7" xfId="0" applyFont="1" applyBorder="1" applyAlignment="1">
      <alignment horizontal="right"/>
    </xf>
    <xf numFmtId="9" fontId="6" fillId="0" borderId="2" xfId="17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wrapText="1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7" xfId="0" applyFont="1" applyBorder="1" applyAlignment="1">
      <alignment/>
    </xf>
    <xf numFmtId="9" fontId="1" fillId="0" borderId="7" xfId="17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5" fillId="0" borderId="8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 vertical="top"/>
    </xf>
    <xf numFmtId="9" fontId="1" fillId="0" borderId="2" xfId="17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1" fillId="0" borderId="2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2" fontId="1" fillId="0" borderId="7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workbookViewId="0" topLeftCell="A271">
      <selection activeCell="F286" sqref="F286:F287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3.25390625" style="0" customWidth="1"/>
    <col min="4" max="4" width="9.375" style="0" customWidth="1"/>
    <col min="5" max="5" width="12.375" style="0" customWidth="1"/>
    <col min="6" max="6" width="8.125" style="0" customWidth="1"/>
    <col min="7" max="7" width="8.875" style="0" customWidth="1"/>
  </cols>
  <sheetData>
    <row r="1" spans="1:6" ht="12.75">
      <c r="A1" s="2"/>
      <c r="B1" s="2"/>
      <c r="C1" s="3" t="s">
        <v>122</v>
      </c>
      <c r="D1" s="4"/>
      <c r="E1" s="2"/>
      <c r="F1" s="2"/>
    </row>
    <row r="2" spans="1:7" ht="39.75" customHeight="1">
      <c r="A2" s="6" t="s">
        <v>0</v>
      </c>
      <c r="B2" s="6" t="s">
        <v>1</v>
      </c>
      <c r="C2" s="6" t="s">
        <v>2</v>
      </c>
      <c r="D2" s="6" t="s">
        <v>43</v>
      </c>
      <c r="E2" s="7" t="s">
        <v>44</v>
      </c>
      <c r="F2" s="7" t="s">
        <v>45</v>
      </c>
      <c r="G2" s="1"/>
    </row>
    <row r="3" spans="1:7" ht="12.75">
      <c r="A3" s="8">
        <v>1</v>
      </c>
      <c r="B3" s="5">
        <v>2</v>
      </c>
      <c r="C3" s="9">
        <v>3</v>
      </c>
      <c r="D3" s="5">
        <v>4</v>
      </c>
      <c r="E3" s="5">
        <v>5</v>
      </c>
      <c r="F3" s="5">
        <v>6</v>
      </c>
      <c r="G3" s="1"/>
    </row>
    <row r="4" spans="1:7" ht="12.75">
      <c r="A4" s="8" t="s">
        <v>29</v>
      </c>
      <c r="B4" s="10"/>
      <c r="C4" s="10" t="s">
        <v>30</v>
      </c>
      <c r="D4" s="5"/>
      <c r="E4" s="5"/>
      <c r="F4" s="5"/>
      <c r="G4" s="1"/>
    </row>
    <row r="5" spans="1:7" ht="12.75">
      <c r="A5" s="11" t="s">
        <v>27</v>
      </c>
      <c r="B5" s="12" t="s">
        <v>3</v>
      </c>
      <c r="C5" s="13" t="s">
        <v>4</v>
      </c>
      <c r="D5" s="14"/>
      <c r="E5" s="14"/>
      <c r="F5" s="14"/>
      <c r="G5" s="1"/>
    </row>
    <row r="6" spans="1:7" ht="12.75">
      <c r="A6" s="11"/>
      <c r="B6" s="12"/>
      <c r="C6" s="15" t="s">
        <v>52</v>
      </c>
      <c r="D6" s="14">
        <v>94921</v>
      </c>
      <c r="E6" s="14">
        <v>53651.78</v>
      </c>
      <c r="F6" s="16">
        <f>E6/D6</f>
        <v>0.5652256086640469</v>
      </c>
      <c r="G6" s="1"/>
    </row>
    <row r="7" spans="1:7" ht="60">
      <c r="A7" s="11"/>
      <c r="B7" s="12"/>
      <c r="C7" s="15" t="s">
        <v>148</v>
      </c>
      <c r="D7" s="14">
        <v>90783</v>
      </c>
      <c r="E7" s="14">
        <v>50787.81</v>
      </c>
      <c r="F7" s="16">
        <f>E7/D7</f>
        <v>0.5594418558540696</v>
      </c>
      <c r="G7" s="1"/>
    </row>
    <row r="8" spans="1:7" ht="66" customHeight="1">
      <c r="A8" s="11"/>
      <c r="B8" s="12"/>
      <c r="C8" s="15" t="s">
        <v>149</v>
      </c>
      <c r="D8" s="14"/>
      <c r="E8" s="14"/>
      <c r="F8" s="16"/>
      <c r="G8" s="1"/>
    </row>
    <row r="9" spans="1:7" ht="12.75">
      <c r="A9" s="11"/>
      <c r="B9" s="17" t="s">
        <v>46</v>
      </c>
      <c r="C9" s="15" t="s">
        <v>47</v>
      </c>
      <c r="D9" s="14">
        <f>D6</f>
        <v>94921</v>
      </c>
      <c r="E9" s="14">
        <f>E6</f>
        <v>53651.78</v>
      </c>
      <c r="F9" s="16">
        <f aca="true" t="shared" si="0" ref="F9:F78">E9/D9</f>
        <v>0.5652256086640469</v>
      </c>
      <c r="G9" s="1"/>
    </row>
    <row r="10" spans="1:7" ht="12.75">
      <c r="A10" s="11"/>
      <c r="B10" s="12" t="s">
        <v>90</v>
      </c>
      <c r="C10" s="18" t="s">
        <v>112</v>
      </c>
      <c r="D10" s="14"/>
      <c r="E10" s="14"/>
      <c r="F10" s="14"/>
      <c r="G10" s="1"/>
    </row>
    <row r="11" spans="1:7" ht="15" customHeight="1">
      <c r="A11" s="11"/>
      <c r="B11" s="12"/>
      <c r="C11" s="15" t="s">
        <v>131</v>
      </c>
      <c r="D11" s="14">
        <v>32000</v>
      </c>
      <c r="E11" s="14">
        <v>0</v>
      </c>
      <c r="F11" s="16"/>
      <c r="G11" s="1"/>
    </row>
    <row r="12" spans="1:7" ht="12.75">
      <c r="A12" s="11"/>
      <c r="B12" s="12"/>
      <c r="C12" s="15" t="s">
        <v>84</v>
      </c>
      <c r="D12" s="14">
        <v>795000</v>
      </c>
      <c r="E12" s="14">
        <v>38294.03</v>
      </c>
      <c r="F12" s="16">
        <f t="shared" si="0"/>
        <v>0.04816859119496855</v>
      </c>
      <c r="G12" s="1"/>
    </row>
    <row r="13" spans="1:7" ht="12.75">
      <c r="A13" s="11"/>
      <c r="B13" s="17" t="s">
        <v>90</v>
      </c>
      <c r="C13" s="15" t="s">
        <v>47</v>
      </c>
      <c r="D13" s="14">
        <f>D11+D12</f>
        <v>827000</v>
      </c>
      <c r="E13" s="14">
        <f>E11+E12</f>
        <v>38294.03</v>
      </c>
      <c r="F13" s="16">
        <f t="shared" si="0"/>
        <v>0.046304752116082225</v>
      </c>
      <c r="G13" s="1"/>
    </row>
    <row r="14" spans="1:7" ht="12.75">
      <c r="A14" s="11"/>
      <c r="B14" s="12" t="s">
        <v>49</v>
      </c>
      <c r="C14" s="15" t="s">
        <v>50</v>
      </c>
      <c r="D14" s="14"/>
      <c r="E14" s="14"/>
      <c r="F14" s="16"/>
      <c r="G14" s="1"/>
    </row>
    <row r="15" spans="1:7" ht="36">
      <c r="A15" s="11"/>
      <c r="B15" s="12"/>
      <c r="C15" s="15" t="s">
        <v>55</v>
      </c>
      <c r="D15" s="14">
        <v>24000</v>
      </c>
      <c r="E15" s="14">
        <v>11442.35</v>
      </c>
      <c r="F15" s="16">
        <f t="shared" si="0"/>
        <v>0.4767645833333333</v>
      </c>
      <c r="G15" s="1"/>
    </row>
    <row r="16" spans="1:7" ht="12.75">
      <c r="A16" s="11"/>
      <c r="B16" s="12" t="s">
        <v>49</v>
      </c>
      <c r="C16" s="15" t="s">
        <v>47</v>
      </c>
      <c r="D16" s="14">
        <f>SUM(D15)</f>
        <v>24000</v>
      </c>
      <c r="E16" s="14">
        <f>SUM(E15)</f>
        <v>11442.35</v>
      </c>
      <c r="F16" s="16">
        <f t="shared" si="0"/>
        <v>0.4767645833333333</v>
      </c>
      <c r="G16" s="1"/>
    </row>
    <row r="17" spans="1:7" ht="12.75">
      <c r="A17" s="11"/>
      <c r="B17" s="19" t="s">
        <v>5</v>
      </c>
      <c r="C17" s="13" t="s">
        <v>6</v>
      </c>
      <c r="D17" s="14"/>
      <c r="E17" s="14"/>
      <c r="F17" s="16"/>
      <c r="G17" s="1"/>
    </row>
    <row r="18" spans="1:7" ht="38.25" customHeight="1">
      <c r="A18" s="11"/>
      <c r="B18" s="12"/>
      <c r="C18" s="20" t="s">
        <v>150</v>
      </c>
      <c r="D18" s="14">
        <v>202877</v>
      </c>
      <c r="E18" s="91">
        <v>196083.65</v>
      </c>
      <c r="F18" s="16">
        <f t="shared" si="0"/>
        <v>0.9665149326932082</v>
      </c>
      <c r="G18" s="1"/>
    </row>
    <row r="19" spans="1:7" ht="14.25" customHeight="1">
      <c r="A19" s="11"/>
      <c r="B19" s="12"/>
      <c r="C19" s="20" t="s">
        <v>108</v>
      </c>
      <c r="D19" s="14">
        <v>1400</v>
      </c>
      <c r="E19" s="91">
        <v>1400</v>
      </c>
      <c r="F19" s="16">
        <f t="shared" si="0"/>
        <v>1</v>
      </c>
      <c r="G19" s="1"/>
    </row>
    <row r="20" spans="1:7" ht="12.75">
      <c r="A20" s="11"/>
      <c r="B20" s="12" t="s">
        <v>5</v>
      </c>
      <c r="C20" s="20" t="s">
        <v>47</v>
      </c>
      <c r="D20" s="14">
        <f>SUM(D18:D18)</f>
        <v>202877</v>
      </c>
      <c r="E20" s="91">
        <v>197483.65</v>
      </c>
      <c r="F20" s="16">
        <f t="shared" si="0"/>
        <v>0.97341566564963</v>
      </c>
      <c r="G20" s="1"/>
    </row>
    <row r="21" spans="1:7" ht="12.75">
      <c r="A21" s="21" t="s">
        <v>7</v>
      </c>
      <c r="B21" s="22"/>
      <c r="C21" s="23" t="s">
        <v>59</v>
      </c>
      <c r="D21" s="21">
        <f>D9+D13+D16+D20</f>
        <v>1148798</v>
      </c>
      <c r="E21" s="21">
        <f>E9+E13+E16+E20</f>
        <v>300871.81</v>
      </c>
      <c r="F21" s="16">
        <f t="shared" si="0"/>
        <v>0.2619014047726406</v>
      </c>
      <c r="G21" s="1"/>
    </row>
    <row r="22" spans="1:7" ht="12.75">
      <c r="A22" s="24" t="s">
        <v>91</v>
      </c>
      <c r="B22" s="70"/>
      <c r="C22" s="90" t="s">
        <v>94</v>
      </c>
      <c r="D22" s="21"/>
      <c r="E22" s="21"/>
      <c r="F22" s="16"/>
      <c r="G22" s="87"/>
    </row>
    <row r="23" spans="1:7" ht="12.75">
      <c r="A23" s="24"/>
      <c r="B23" s="99" t="s">
        <v>92</v>
      </c>
      <c r="C23" s="89" t="s">
        <v>93</v>
      </c>
      <c r="D23" s="21"/>
      <c r="E23" s="21"/>
      <c r="F23" s="16"/>
      <c r="G23" s="87"/>
    </row>
    <row r="24" spans="1:7" ht="48">
      <c r="A24" s="24"/>
      <c r="B24" s="72"/>
      <c r="C24" s="88" t="s">
        <v>151</v>
      </c>
      <c r="D24" s="14">
        <v>5000</v>
      </c>
      <c r="E24" s="14">
        <v>1259.69</v>
      </c>
      <c r="F24" s="16">
        <f t="shared" si="0"/>
        <v>0.251938</v>
      </c>
      <c r="G24" s="87"/>
    </row>
    <row r="25" spans="1:7" ht="12.75">
      <c r="A25" s="55" t="s">
        <v>91</v>
      </c>
      <c r="B25" s="22"/>
      <c r="C25" s="23" t="s">
        <v>73</v>
      </c>
      <c r="D25" s="21">
        <f>D24</f>
        <v>5000</v>
      </c>
      <c r="E25" s="21">
        <f>E24</f>
        <v>1259.69</v>
      </c>
      <c r="F25" s="16">
        <f t="shared" si="0"/>
        <v>0.251938</v>
      </c>
      <c r="G25" s="87"/>
    </row>
    <row r="26" spans="1:7" ht="24">
      <c r="A26" s="24">
        <v>400</v>
      </c>
      <c r="B26" s="70"/>
      <c r="C26" s="88" t="s">
        <v>123</v>
      </c>
      <c r="D26" s="14"/>
      <c r="E26" s="14"/>
      <c r="F26" s="16"/>
      <c r="G26" s="87"/>
    </row>
    <row r="27" spans="1:7" ht="12.75">
      <c r="A27" s="81"/>
      <c r="B27" s="70">
        <v>40095</v>
      </c>
      <c r="C27" s="89" t="s">
        <v>6</v>
      </c>
      <c r="D27" s="14"/>
      <c r="E27" s="14"/>
      <c r="F27" s="16"/>
      <c r="G27" s="87"/>
    </row>
    <row r="28" spans="1:7" ht="12.75">
      <c r="A28" s="103"/>
      <c r="B28" s="25"/>
      <c r="C28" s="20" t="s">
        <v>84</v>
      </c>
      <c r="D28" s="14">
        <v>50000</v>
      </c>
      <c r="E28" s="91">
        <v>11471</v>
      </c>
      <c r="F28" s="16">
        <f t="shared" si="0"/>
        <v>0.22942</v>
      </c>
      <c r="G28" s="87"/>
    </row>
    <row r="29" spans="1:7" ht="12.75">
      <c r="A29" s="53">
        <v>400</v>
      </c>
      <c r="B29" s="22"/>
      <c r="C29" s="23" t="s">
        <v>73</v>
      </c>
      <c r="D29" s="21">
        <f>SUM(D28)</f>
        <v>50000</v>
      </c>
      <c r="E29" s="95">
        <v>11471</v>
      </c>
      <c r="F29" s="16">
        <f t="shared" si="0"/>
        <v>0.22942</v>
      </c>
      <c r="G29" s="87"/>
    </row>
    <row r="30" spans="1:6" ht="12.75">
      <c r="A30" s="24">
        <v>600</v>
      </c>
      <c r="B30" s="25"/>
      <c r="C30" s="26" t="s">
        <v>82</v>
      </c>
      <c r="D30" s="21"/>
      <c r="E30" s="21"/>
      <c r="F30" s="16"/>
    </row>
    <row r="31" spans="1:6" ht="12.75">
      <c r="A31" s="27" t="s">
        <v>27</v>
      </c>
      <c r="B31" s="28">
        <v>60016</v>
      </c>
      <c r="C31" s="29" t="s">
        <v>9</v>
      </c>
      <c r="D31" s="14"/>
      <c r="E31" s="14"/>
      <c r="F31" s="16"/>
    </row>
    <row r="32" spans="1:6" ht="12.75">
      <c r="A32" s="11"/>
      <c r="B32" s="28"/>
      <c r="C32" s="20" t="s">
        <v>95</v>
      </c>
      <c r="D32" s="30">
        <v>183400</v>
      </c>
      <c r="E32" s="30">
        <v>34183.93</v>
      </c>
      <c r="F32" s="16">
        <f t="shared" si="0"/>
        <v>0.18639002181025083</v>
      </c>
    </row>
    <row r="33" spans="1:6" ht="56.25" customHeight="1">
      <c r="A33" s="11"/>
      <c r="B33" s="31"/>
      <c r="C33" s="20" t="s">
        <v>152</v>
      </c>
      <c r="D33" s="32"/>
      <c r="E33" s="32"/>
      <c r="F33" s="16"/>
    </row>
    <row r="34" spans="1:6" ht="13.5" customHeight="1">
      <c r="A34" s="11"/>
      <c r="B34" s="31"/>
      <c r="C34" s="20" t="s">
        <v>84</v>
      </c>
      <c r="D34" s="32">
        <v>198000</v>
      </c>
      <c r="E34" s="32">
        <v>36076.13</v>
      </c>
      <c r="F34" s="16">
        <f t="shared" si="0"/>
        <v>0.18220267676767676</v>
      </c>
    </row>
    <row r="35" spans="1:6" ht="12" customHeight="1">
      <c r="A35" s="11"/>
      <c r="B35" s="37">
        <v>60016</v>
      </c>
      <c r="C35" s="46" t="s">
        <v>47</v>
      </c>
      <c r="D35" s="32">
        <f>D32+D34</f>
        <v>381400</v>
      </c>
      <c r="E35" s="32">
        <v>70260.06</v>
      </c>
      <c r="F35" s="16"/>
    </row>
    <row r="36" spans="1:6" ht="12.75" customHeight="1">
      <c r="A36" s="11"/>
      <c r="B36" s="31">
        <v>60095</v>
      </c>
      <c r="C36" s="29" t="s">
        <v>6</v>
      </c>
      <c r="D36" s="32"/>
      <c r="E36" s="32"/>
      <c r="F36" s="16"/>
    </row>
    <row r="37" spans="1:6" ht="15" customHeight="1">
      <c r="A37" s="11"/>
      <c r="B37" s="31"/>
      <c r="C37" s="20" t="s">
        <v>84</v>
      </c>
      <c r="D37" s="32">
        <v>1100000</v>
      </c>
      <c r="E37" s="93">
        <v>2440</v>
      </c>
      <c r="F37" s="16"/>
    </row>
    <row r="38" spans="1:6" ht="12" customHeight="1">
      <c r="A38" s="11"/>
      <c r="B38" s="31">
        <v>60095</v>
      </c>
      <c r="C38" s="45" t="s">
        <v>47</v>
      </c>
      <c r="D38" s="32">
        <f>D37</f>
        <v>1100000</v>
      </c>
      <c r="E38" s="93">
        <f>E37</f>
        <v>2440</v>
      </c>
      <c r="F38" s="16"/>
    </row>
    <row r="39" spans="1:6" ht="12.75">
      <c r="A39" s="21">
        <v>600</v>
      </c>
      <c r="B39" s="22"/>
      <c r="C39" s="33" t="s">
        <v>73</v>
      </c>
      <c r="D39" s="21">
        <f>D35+D38</f>
        <v>1481400</v>
      </c>
      <c r="E39" s="21">
        <f>E35+E38</f>
        <v>72700.06</v>
      </c>
      <c r="F39" s="16">
        <f t="shared" si="0"/>
        <v>0.0490752396381801</v>
      </c>
    </row>
    <row r="40" spans="1:6" ht="12.75">
      <c r="A40" s="24">
        <v>700</v>
      </c>
      <c r="B40" s="25"/>
      <c r="C40" s="34" t="s">
        <v>31</v>
      </c>
      <c r="D40" s="35"/>
      <c r="E40" s="35"/>
      <c r="F40" s="16"/>
    </row>
    <row r="41" spans="1:6" ht="12.75">
      <c r="A41" s="27" t="s">
        <v>27</v>
      </c>
      <c r="B41" s="28">
        <v>70004</v>
      </c>
      <c r="C41" s="29" t="s">
        <v>58</v>
      </c>
      <c r="D41" s="14"/>
      <c r="E41" s="14"/>
      <c r="F41" s="16"/>
    </row>
    <row r="42" spans="1:6" ht="24">
      <c r="A42" s="11"/>
      <c r="B42" s="28"/>
      <c r="C42" s="20" t="s">
        <v>118</v>
      </c>
      <c r="D42" s="14">
        <v>115000</v>
      </c>
      <c r="E42" s="91">
        <v>41666.7</v>
      </c>
      <c r="F42" s="16">
        <f t="shared" si="0"/>
        <v>0.3623191304347826</v>
      </c>
    </row>
    <row r="43" spans="1:6" ht="12.75">
      <c r="A43" s="36"/>
      <c r="B43" s="37">
        <v>70004</v>
      </c>
      <c r="C43" s="20" t="s">
        <v>47</v>
      </c>
      <c r="D43" s="14">
        <f>SUM(D42)</f>
        <v>115000</v>
      </c>
      <c r="E43" s="91">
        <f>SUM(E42)</f>
        <v>41666.7</v>
      </c>
      <c r="F43" s="16">
        <f t="shared" si="0"/>
        <v>0.3623191304347826</v>
      </c>
    </row>
    <row r="44" spans="1:6" ht="12.75">
      <c r="A44" s="11"/>
      <c r="B44" s="28">
        <v>70005</v>
      </c>
      <c r="C44" s="29" t="s">
        <v>10</v>
      </c>
      <c r="D44" s="14"/>
      <c r="E44" s="14"/>
      <c r="F44" s="16"/>
    </row>
    <row r="45" spans="1:6" ht="15" customHeight="1">
      <c r="A45" s="11"/>
      <c r="B45" s="28"/>
      <c r="C45" s="38" t="s">
        <v>65</v>
      </c>
      <c r="D45" s="14">
        <v>90000</v>
      </c>
      <c r="E45" s="14">
        <v>41686.84</v>
      </c>
      <c r="F45" s="16">
        <f t="shared" si="0"/>
        <v>0.46318711111111105</v>
      </c>
    </row>
    <row r="46" spans="1:6" ht="12.75">
      <c r="A46" s="11"/>
      <c r="B46" s="42">
        <v>70005</v>
      </c>
      <c r="C46" s="39" t="s">
        <v>47</v>
      </c>
      <c r="D46" s="14">
        <f>SUM(D45)</f>
        <v>90000</v>
      </c>
      <c r="E46" s="14">
        <f>SUM(E45)</f>
        <v>41686.84</v>
      </c>
      <c r="F46" s="16">
        <f t="shared" si="0"/>
        <v>0.46318711111111105</v>
      </c>
    </row>
    <row r="47" spans="1:6" ht="12.75">
      <c r="A47" s="11"/>
      <c r="B47" s="28">
        <v>70095</v>
      </c>
      <c r="C47" s="39" t="s">
        <v>6</v>
      </c>
      <c r="D47" s="14"/>
      <c r="E47" s="14"/>
      <c r="F47" s="16"/>
    </row>
    <row r="48" spans="1:6" ht="12.75">
      <c r="A48" s="11"/>
      <c r="B48" s="28"/>
      <c r="C48" s="39" t="s">
        <v>84</v>
      </c>
      <c r="D48" s="14">
        <v>760000</v>
      </c>
      <c r="E48" s="14">
        <v>4351.54</v>
      </c>
      <c r="F48" s="16"/>
    </row>
    <row r="49" spans="1:6" ht="12.75">
      <c r="A49" s="11"/>
      <c r="B49" s="28">
        <v>70095</v>
      </c>
      <c r="C49" s="39" t="s">
        <v>47</v>
      </c>
      <c r="D49" s="14">
        <f>D48</f>
        <v>760000</v>
      </c>
      <c r="E49" s="14">
        <f>E48</f>
        <v>4351.54</v>
      </c>
      <c r="F49" s="16"/>
    </row>
    <row r="50" spans="1:6" ht="12.75">
      <c r="A50" s="21">
        <v>700</v>
      </c>
      <c r="B50" s="22"/>
      <c r="C50" s="40" t="s">
        <v>59</v>
      </c>
      <c r="D50" s="21">
        <f>D43+D46+D49</f>
        <v>965000</v>
      </c>
      <c r="E50" s="21">
        <f>E43+E46+E49</f>
        <v>87705.07999999999</v>
      </c>
      <c r="F50" s="16">
        <f t="shared" si="0"/>
        <v>0.0908860932642487</v>
      </c>
    </row>
    <row r="51" spans="1:6" ht="12.75">
      <c r="A51" s="24">
        <v>710</v>
      </c>
      <c r="B51" s="25"/>
      <c r="C51" s="26" t="s">
        <v>32</v>
      </c>
      <c r="D51" s="21"/>
      <c r="E51" s="21"/>
      <c r="F51" s="16"/>
    </row>
    <row r="52" spans="1:6" ht="12.75">
      <c r="A52" s="27" t="s">
        <v>27</v>
      </c>
      <c r="B52" s="28">
        <v>71004</v>
      </c>
      <c r="C52" s="29" t="s">
        <v>69</v>
      </c>
      <c r="D52" s="14"/>
      <c r="E52" s="14"/>
      <c r="F52" s="16"/>
    </row>
    <row r="53" spans="1:6" ht="13.5" customHeight="1">
      <c r="A53" s="11"/>
      <c r="B53" s="28"/>
      <c r="C53" s="20" t="s">
        <v>52</v>
      </c>
      <c r="D53" s="14">
        <v>33000</v>
      </c>
      <c r="E53" s="91">
        <v>6470</v>
      </c>
      <c r="F53" s="16">
        <f t="shared" si="0"/>
        <v>0.19606060606060607</v>
      </c>
    </row>
    <row r="54" spans="1:6" ht="11.25" customHeight="1">
      <c r="A54" s="11"/>
      <c r="B54" s="28"/>
      <c r="C54" s="20" t="s">
        <v>96</v>
      </c>
      <c r="D54" s="14">
        <v>24000</v>
      </c>
      <c r="E54" s="91">
        <v>6470</v>
      </c>
      <c r="F54" s="16">
        <f t="shared" si="0"/>
        <v>0.26958333333333334</v>
      </c>
    </row>
    <row r="55" spans="1:6" ht="36" customHeight="1">
      <c r="A55" s="11"/>
      <c r="B55" s="28"/>
      <c r="C55" s="41" t="s">
        <v>153</v>
      </c>
      <c r="D55" s="14"/>
      <c r="E55" s="14"/>
      <c r="F55" s="16"/>
    </row>
    <row r="56" spans="1:6" ht="12.75">
      <c r="A56" s="11"/>
      <c r="B56" s="42">
        <v>71004</v>
      </c>
      <c r="C56" s="43" t="s">
        <v>47</v>
      </c>
      <c r="D56" s="14">
        <f>D53</f>
        <v>33000</v>
      </c>
      <c r="E56" s="91">
        <f>E53</f>
        <v>6470</v>
      </c>
      <c r="F56" s="16">
        <f t="shared" si="0"/>
        <v>0.19606060606060607</v>
      </c>
    </row>
    <row r="57" spans="1:6" ht="12.75">
      <c r="A57" s="11"/>
      <c r="B57" s="28">
        <v>71035</v>
      </c>
      <c r="C57" s="46" t="s">
        <v>97</v>
      </c>
      <c r="D57" s="14"/>
      <c r="E57" s="14"/>
      <c r="F57" s="16"/>
    </row>
    <row r="58" spans="1:6" ht="14.25" customHeight="1">
      <c r="A58" s="36"/>
      <c r="B58" s="28"/>
      <c r="C58" s="46" t="s">
        <v>146</v>
      </c>
      <c r="D58" s="14">
        <v>65000</v>
      </c>
      <c r="E58" s="91">
        <v>12498</v>
      </c>
      <c r="F58" s="16">
        <f t="shared" si="0"/>
        <v>0.19227692307692307</v>
      </c>
    </row>
    <row r="59" spans="1:6" ht="12.75">
      <c r="A59" s="11"/>
      <c r="B59" s="42">
        <v>71035</v>
      </c>
      <c r="C59" s="46" t="s">
        <v>47</v>
      </c>
      <c r="D59" s="14">
        <f>SUM(D58:D58)</f>
        <v>65000</v>
      </c>
      <c r="E59" s="91">
        <f>SUM(E58:E58)</f>
        <v>12498</v>
      </c>
      <c r="F59" s="16">
        <f t="shared" si="0"/>
        <v>0.19227692307692307</v>
      </c>
    </row>
    <row r="60" spans="1:6" ht="12.75">
      <c r="A60" s="21">
        <v>710</v>
      </c>
      <c r="B60" s="44"/>
      <c r="C60" s="33" t="s">
        <v>59</v>
      </c>
      <c r="D60" s="21">
        <f>D56+D59</f>
        <v>98000</v>
      </c>
      <c r="E60" s="95">
        <f>E56+E59</f>
        <v>18968</v>
      </c>
      <c r="F60" s="16">
        <f t="shared" si="0"/>
        <v>0.19355102040816327</v>
      </c>
    </row>
    <row r="61" spans="1:6" ht="12.75">
      <c r="A61" s="24">
        <v>750</v>
      </c>
      <c r="B61" s="25"/>
      <c r="C61" s="26" t="s">
        <v>33</v>
      </c>
      <c r="D61" s="21"/>
      <c r="E61" s="21"/>
      <c r="F61" s="16"/>
    </row>
    <row r="62" spans="1:6" ht="12.75">
      <c r="A62" s="27" t="s">
        <v>27</v>
      </c>
      <c r="B62" s="28">
        <v>75011</v>
      </c>
      <c r="C62" s="29" t="s">
        <v>11</v>
      </c>
      <c r="D62" s="14"/>
      <c r="E62" s="14"/>
      <c r="F62" s="16"/>
    </row>
    <row r="63" spans="1:6" ht="12.75">
      <c r="A63" s="11"/>
      <c r="B63" s="28"/>
      <c r="C63" s="20" t="s">
        <v>52</v>
      </c>
      <c r="D63" s="14">
        <v>90224</v>
      </c>
      <c r="E63" s="91">
        <v>45114</v>
      </c>
      <c r="F63" s="16">
        <f t="shared" si="0"/>
        <v>0.5000221670508955</v>
      </c>
    </row>
    <row r="64" spans="1:6" ht="12.75">
      <c r="A64" s="11"/>
      <c r="B64" s="28"/>
      <c r="C64" s="45" t="s">
        <v>48</v>
      </c>
      <c r="D64" s="14">
        <v>90224</v>
      </c>
      <c r="E64" s="91">
        <v>45114</v>
      </c>
      <c r="F64" s="16">
        <f t="shared" si="0"/>
        <v>0.5000221670508955</v>
      </c>
    </row>
    <row r="65" spans="1:6" ht="12.75">
      <c r="A65" s="36"/>
      <c r="B65" s="42">
        <v>75011</v>
      </c>
      <c r="C65" s="46" t="s">
        <v>47</v>
      </c>
      <c r="D65" s="14">
        <f>D63</f>
        <v>90224</v>
      </c>
      <c r="E65" s="91">
        <f>E63</f>
        <v>45114</v>
      </c>
      <c r="F65" s="16">
        <f t="shared" si="0"/>
        <v>0.5000221670508955</v>
      </c>
    </row>
    <row r="66" spans="1:6" ht="13.5" customHeight="1">
      <c r="A66" s="11"/>
      <c r="B66" s="28">
        <v>75022</v>
      </c>
      <c r="C66" s="49" t="s">
        <v>12</v>
      </c>
      <c r="D66" s="11"/>
      <c r="E66" s="47"/>
      <c r="F66" s="48"/>
    </row>
    <row r="67" spans="1:6" ht="23.25" customHeight="1">
      <c r="A67" s="11"/>
      <c r="B67" s="28"/>
      <c r="C67" s="38" t="s">
        <v>132</v>
      </c>
      <c r="D67" s="14">
        <v>91130</v>
      </c>
      <c r="E67" s="14">
        <v>39463.13</v>
      </c>
      <c r="F67" s="16">
        <f t="shared" si="0"/>
        <v>0.4330421376056183</v>
      </c>
    </row>
    <row r="68" spans="1:6" ht="12.75">
      <c r="A68" s="11"/>
      <c r="B68" s="28">
        <v>75022</v>
      </c>
      <c r="C68" s="38" t="s">
        <v>47</v>
      </c>
      <c r="D68" s="47">
        <f>SUM(D67)</f>
        <v>91130</v>
      </c>
      <c r="E68" s="14">
        <f>SUM(E67)</f>
        <v>39463.13</v>
      </c>
      <c r="F68" s="16">
        <f t="shared" si="0"/>
        <v>0.4330421376056183</v>
      </c>
    </row>
    <row r="69" spans="1:6" ht="12.75">
      <c r="A69" s="11"/>
      <c r="B69" s="50">
        <v>75023</v>
      </c>
      <c r="C69" s="29" t="s">
        <v>13</v>
      </c>
      <c r="D69" s="47"/>
      <c r="E69" s="14"/>
      <c r="F69" s="16"/>
    </row>
    <row r="70" spans="1:6" ht="12.75">
      <c r="A70" s="11"/>
      <c r="B70" s="28"/>
      <c r="C70" s="20" t="s">
        <v>52</v>
      </c>
      <c r="D70" s="47">
        <v>2338817</v>
      </c>
      <c r="E70" s="14">
        <v>1134305.53</v>
      </c>
      <c r="F70" s="16">
        <f t="shared" si="0"/>
        <v>0.48499114295817075</v>
      </c>
    </row>
    <row r="71" spans="1:6" ht="12" customHeight="1">
      <c r="A71" s="36"/>
      <c r="B71" s="28"/>
      <c r="C71" s="46" t="s">
        <v>96</v>
      </c>
      <c r="D71" s="47">
        <v>1913420</v>
      </c>
      <c r="E71" s="14"/>
      <c r="F71" s="16">
        <f t="shared" si="0"/>
        <v>0</v>
      </c>
    </row>
    <row r="72" spans="1:6" ht="135" customHeight="1">
      <c r="A72" s="11"/>
      <c r="B72" s="28"/>
      <c r="C72" s="45" t="s">
        <v>133</v>
      </c>
      <c r="D72" s="47"/>
      <c r="E72" s="14"/>
      <c r="F72" s="16"/>
    </row>
    <row r="73" spans="1:6" ht="12" customHeight="1">
      <c r="A73" s="11"/>
      <c r="B73" s="28"/>
      <c r="C73" s="45" t="s">
        <v>84</v>
      </c>
      <c r="D73" s="47">
        <v>374200</v>
      </c>
      <c r="E73" s="14">
        <v>28319.56</v>
      </c>
      <c r="F73" s="16">
        <f t="shared" si="0"/>
        <v>0.07568027792624266</v>
      </c>
    </row>
    <row r="74" spans="1:6" ht="12.75">
      <c r="A74" s="11"/>
      <c r="B74" s="42">
        <v>75023</v>
      </c>
      <c r="C74" s="45" t="s">
        <v>47</v>
      </c>
      <c r="D74" s="47">
        <f>D70+D73</f>
        <v>2713017</v>
      </c>
      <c r="E74" s="92">
        <f>E70+E73</f>
        <v>1162625.09</v>
      </c>
      <c r="F74" s="16">
        <f t="shared" si="0"/>
        <v>0.4285358661593348</v>
      </c>
    </row>
    <row r="75" spans="1:6" ht="12.75">
      <c r="A75" s="11"/>
      <c r="B75" s="28">
        <v>75075</v>
      </c>
      <c r="C75" s="49" t="s">
        <v>83</v>
      </c>
      <c r="D75" s="47"/>
      <c r="E75" s="47"/>
      <c r="F75" s="16"/>
    </row>
    <row r="76" spans="1:6" ht="12.75">
      <c r="A76" s="11"/>
      <c r="B76" s="28"/>
      <c r="C76" s="45" t="s">
        <v>98</v>
      </c>
      <c r="D76" s="47">
        <v>68300</v>
      </c>
      <c r="E76" s="47">
        <v>22291.81</v>
      </c>
      <c r="F76" s="16">
        <f t="shared" si="0"/>
        <v>0.3263808199121523</v>
      </c>
    </row>
    <row r="77" spans="1:6" ht="12.75">
      <c r="A77" s="11"/>
      <c r="B77" s="28"/>
      <c r="C77" s="45" t="s">
        <v>96</v>
      </c>
      <c r="D77" s="47">
        <v>4000</v>
      </c>
      <c r="E77" s="92">
        <v>950</v>
      </c>
      <c r="F77" s="16"/>
    </row>
    <row r="78" spans="1:6" ht="12.75">
      <c r="A78" s="11"/>
      <c r="B78" s="28"/>
      <c r="C78" s="45" t="s">
        <v>47</v>
      </c>
      <c r="D78" s="47">
        <f>D76</f>
        <v>68300</v>
      </c>
      <c r="E78" s="47">
        <f>E76</f>
        <v>22291.81</v>
      </c>
      <c r="F78" s="16">
        <f t="shared" si="0"/>
        <v>0.3263808199121523</v>
      </c>
    </row>
    <row r="79" spans="1:6" ht="12.75">
      <c r="A79" s="11"/>
      <c r="B79" s="50">
        <v>75095</v>
      </c>
      <c r="C79" s="29" t="s">
        <v>6</v>
      </c>
      <c r="D79" s="14"/>
      <c r="E79" s="14"/>
      <c r="F79" s="16"/>
    </row>
    <row r="80" spans="1:6" ht="21" customHeight="1">
      <c r="A80" s="11"/>
      <c r="B80" s="28"/>
      <c r="C80" s="38" t="s">
        <v>134</v>
      </c>
      <c r="D80" s="27">
        <v>39400</v>
      </c>
      <c r="E80" s="14">
        <v>12965.5</v>
      </c>
      <c r="F80" s="16">
        <f aca="true" t="shared" si="1" ref="F80:F146">E80/D80</f>
        <v>0.3290736040609137</v>
      </c>
    </row>
    <row r="81" spans="1:6" ht="12.75">
      <c r="A81" s="11"/>
      <c r="B81" s="28"/>
      <c r="C81" s="39" t="s">
        <v>84</v>
      </c>
      <c r="D81" s="27">
        <v>24195</v>
      </c>
      <c r="E81" s="14"/>
      <c r="F81" s="16"/>
    </row>
    <row r="82" spans="1:6" ht="12.75">
      <c r="A82" s="11"/>
      <c r="B82" s="28">
        <v>75095</v>
      </c>
      <c r="C82" s="39" t="s">
        <v>47</v>
      </c>
      <c r="D82" s="14">
        <f>SUM(D80:D81)</f>
        <v>63595</v>
      </c>
      <c r="E82" s="14">
        <f>SUM(E80:E81)</f>
        <v>12965.5</v>
      </c>
      <c r="F82" s="16">
        <f t="shared" si="1"/>
        <v>0.2038760908876484</v>
      </c>
    </row>
    <row r="83" spans="1:6" ht="12.75">
      <c r="A83" s="21">
        <v>750</v>
      </c>
      <c r="B83" s="22"/>
      <c r="C83" s="40" t="s">
        <v>59</v>
      </c>
      <c r="D83" s="21">
        <f>SUM(D82,D78,D74,D68,D65)</f>
        <v>3026266</v>
      </c>
      <c r="E83" s="21">
        <f>SUM(E82,E78,E74,E68,E65)</f>
        <v>1282459.53</v>
      </c>
      <c r="F83" s="16">
        <f t="shared" si="1"/>
        <v>0.42377620803987487</v>
      </c>
    </row>
    <row r="84" spans="1:6" ht="27" customHeight="1">
      <c r="A84" s="24">
        <v>751</v>
      </c>
      <c r="B84" s="25"/>
      <c r="C84" s="26" t="s">
        <v>70</v>
      </c>
      <c r="D84" s="21"/>
      <c r="E84" s="21"/>
      <c r="F84" s="16"/>
    </row>
    <row r="85" spans="1:6" ht="21" customHeight="1">
      <c r="A85" s="51"/>
      <c r="B85" s="52">
        <v>75101</v>
      </c>
      <c r="C85" s="29" t="s">
        <v>38</v>
      </c>
      <c r="D85" s="14"/>
      <c r="E85" s="21"/>
      <c r="F85" s="16"/>
    </row>
    <row r="86" spans="1:6" ht="12.75">
      <c r="A86" s="53"/>
      <c r="B86" s="54"/>
      <c r="C86" s="43" t="s">
        <v>53</v>
      </c>
      <c r="D86" s="14">
        <v>2293</v>
      </c>
      <c r="E86" s="14">
        <v>1052.32</v>
      </c>
      <c r="F86" s="16">
        <f>E87/D87</f>
        <v>0.4997016706443914</v>
      </c>
    </row>
    <row r="87" spans="1:6" ht="12.75">
      <c r="A87" s="53"/>
      <c r="B87" s="44"/>
      <c r="C87" s="43" t="s">
        <v>96</v>
      </c>
      <c r="D87" s="14">
        <v>838</v>
      </c>
      <c r="E87" s="14">
        <v>418.75</v>
      </c>
      <c r="F87" s="100"/>
    </row>
    <row r="88" spans="1:6" ht="12.75">
      <c r="A88" s="55">
        <v>751</v>
      </c>
      <c r="B88" s="44"/>
      <c r="C88" s="40" t="s">
        <v>59</v>
      </c>
      <c r="D88" s="21">
        <f>D86</f>
        <v>2293</v>
      </c>
      <c r="E88" s="21">
        <f>E86</f>
        <v>1052.32</v>
      </c>
      <c r="F88" s="16">
        <f t="shared" si="1"/>
        <v>0.45892716964675095</v>
      </c>
    </row>
    <row r="89" spans="1:6" ht="24">
      <c r="A89" s="56">
        <v>754</v>
      </c>
      <c r="B89" s="25"/>
      <c r="C89" s="57" t="s">
        <v>34</v>
      </c>
      <c r="D89" s="21"/>
      <c r="E89" s="21"/>
      <c r="F89" s="16"/>
    </row>
    <row r="90" spans="1:6" ht="12.75">
      <c r="A90" s="27"/>
      <c r="B90" s="58">
        <v>75411</v>
      </c>
      <c r="C90" s="59" t="s">
        <v>124</v>
      </c>
      <c r="D90" s="14"/>
      <c r="E90" s="14"/>
      <c r="F90" s="16"/>
    </row>
    <row r="91" spans="1:6" ht="24">
      <c r="A91" s="11"/>
      <c r="B91" s="98"/>
      <c r="C91" s="59" t="s">
        <v>154</v>
      </c>
      <c r="D91" s="14">
        <v>5000</v>
      </c>
      <c r="E91" s="91">
        <v>5000</v>
      </c>
      <c r="F91" s="16">
        <f t="shared" si="1"/>
        <v>1</v>
      </c>
    </row>
    <row r="92" spans="1:6" ht="12.75">
      <c r="A92" s="11"/>
      <c r="B92" s="42">
        <v>75411</v>
      </c>
      <c r="C92" s="59" t="s">
        <v>47</v>
      </c>
      <c r="D92" s="14">
        <f>SUM(D91)</f>
        <v>5000</v>
      </c>
      <c r="E92" s="91">
        <f>SUM(E91)</f>
        <v>5000</v>
      </c>
      <c r="F92" s="16">
        <f t="shared" si="1"/>
        <v>1</v>
      </c>
    </row>
    <row r="93" spans="1:6" ht="12.75">
      <c r="A93" s="11" t="s">
        <v>27</v>
      </c>
      <c r="B93" s="28">
        <v>75412</v>
      </c>
      <c r="C93" s="29" t="s">
        <v>14</v>
      </c>
      <c r="D93" s="14"/>
      <c r="E93" s="14"/>
      <c r="F93" s="16"/>
    </row>
    <row r="94" spans="1:6" ht="12.75">
      <c r="A94" s="11"/>
      <c r="B94" s="28"/>
      <c r="C94" s="20" t="s">
        <v>56</v>
      </c>
      <c r="D94" s="14">
        <v>162700</v>
      </c>
      <c r="E94" s="14">
        <v>79231.64</v>
      </c>
      <c r="F94" s="16">
        <f t="shared" si="1"/>
        <v>0.486979963122311</v>
      </c>
    </row>
    <row r="95" spans="1:6" ht="12.75">
      <c r="A95" s="11"/>
      <c r="B95" s="31"/>
      <c r="C95" s="60" t="s">
        <v>96</v>
      </c>
      <c r="D95" s="30">
        <v>38500</v>
      </c>
      <c r="E95" s="30">
        <v>19955.19</v>
      </c>
      <c r="F95" s="16">
        <f t="shared" si="1"/>
        <v>0.5183166233766233</v>
      </c>
    </row>
    <row r="96" spans="1:6" ht="42" customHeight="1">
      <c r="A96" s="36"/>
      <c r="B96" s="31"/>
      <c r="C96" s="60" t="s">
        <v>85</v>
      </c>
      <c r="D96" s="30"/>
      <c r="E96" s="30"/>
      <c r="F96" s="16"/>
    </row>
    <row r="97" spans="1:6" ht="14.25" customHeight="1">
      <c r="A97" s="36"/>
      <c r="B97" s="31"/>
      <c r="C97" s="63" t="s">
        <v>155</v>
      </c>
      <c r="D97" s="30">
        <v>20000</v>
      </c>
      <c r="E97" s="30">
        <v>0</v>
      </c>
      <c r="F97" s="16"/>
    </row>
    <row r="98" spans="1:6" ht="12.75">
      <c r="A98" s="36"/>
      <c r="B98" s="42">
        <v>75412</v>
      </c>
      <c r="C98" s="63" t="s">
        <v>47</v>
      </c>
      <c r="D98" s="30">
        <f>D94+D97</f>
        <v>182700</v>
      </c>
      <c r="E98" s="30">
        <f>E94</f>
        <v>79231.64</v>
      </c>
      <c r="F98" s="16">
        <f t="shared" si="1"/>
        <v>0.43367071702244114</v>
      </c>
    </row>
    <row r="99" spans="1:6" ht="12.75">
      <c r="A99" s="36"/>
      <c r="B99" s="28">
        <v>75414</v>
      </c>
      <c r="C99" s="64" t="s">
        <v>15</v>
      </c>
      <c r="D99" s="14"/>
      <c r="E99" s="14"/>
      <c r="F99" s="16"/>
    </row>
    <row r="100" spans="1:6" ht="12.75">
      <c r="A100" s="36"/>
      <c r="B100" s="28"/>
      <c r="C100" s="46" t="s">
        <v>8</v>
      </c>
      <c r="D100" s="14">
        <v>3000</v>
      </c>
      <c r="E100" s="14">
        <v>391.01</v>
      </c>
      <c r="F100" s="16">
        <f t="shared" si="1"/>
        <v>0.13033666666666666</v>
      </c>
    </row>
    <row r="101" spans="1:6" ht="12.75">
      <c r="A101" s="36"/>
      <c r="B101" s="42">
        <v>75414</v>
      </c>
      <c r="C101" s="43" t="s">
        <v>47</v>
      </c>
      <c r="D101" s="14">
        <f>SUM(D100:D100)</f>
        <v>3000</v>
      </c>
      <c r="E101" s="14">
        <f>SUM(E100:E100)</f>
        <v>391.01</v>
      </c>
      <c r="F101" s="16">
        <f t="shared" si="1"/>
        <v>0.13033666666666666</v>
      </c>
    </row>
    <row r="102" spans="1:6" ht="12.75">
      <c r="A102" s="11"/>
      <c r="B102" s="28">
        <v>75416</v>
      </c>
      <c r="C102" s="29" t="s">
        <v>16</v>
      </c>
      <c r="D102" s="14"/>
      <c r="E102" s="14"/>
      <c r="F102" s="16"/>
    </row>
    <row r="103" spans="1:6" ht="12.75">
      <c r="A103" s="11"/>
      <c r="B103" s="28"/>
      <c r="C103" s="20" t="s">
        <v>52</v>
      </c>
      <c r="D103" s="14">
        <v>111704</v>
      </c>
      <c r="E103" s="14">
        <v>56828.65</v>
      </c>
      <c r="F103" s="16">
        <f t="shared" si="1"/>
        <v>0.5087431963045191</v>
      </c>
    </row>
    <row r="104" spans="1:6" ht="12.75">
      <c r="A104" s="11"/>
      <c r="B104" s="28"/>
      <c r="C104" s="20" t="s">
        <v>96</v>
      </c>
      <c r="D104" s="14">
        <v>90129</v>
      </c>
      <c r="E104" s="14">
        <v>46936.93</v>
      </c>
      <c r="F104" s="16">
        <f t="shared" si="1"/>
        <v>0.5207750002773802</v>
      </c>
    </row>
    <row r="105" spans="1:6" ht="65.25" customHeight="1">
      <c r="A105" s="11"/>
      <c r="B105" s="28"/>
      <c r="C105" s="20" t="s">
        <v>156</v>
      </c>
      <c r="D105" s="14"/>
      <c r="E105" s="14"/>
      <c r="F105" s="16"/>
    </row>
    <row r="106" spans="1:6" ht="12.75">
      <c r="A106" s="11"/>
      <c r="B106" s="28">
        <v>75416</v>
      </c>
      <c r="C106" s="20" t="s">
        <v>47</v>
      </c>
      <c r="D106" s="14">
        <f>D103</f>
        <v>111704</v>
      </c>
      <c r="E106" s="14">
        <f>E103</f>
        <v>56828.65</v>
      </c>
      <c r="F106" s="16">
        <f t="shared" si="1"/>
        <v>0.5087431963045191</v>
      </c>
    </row>
    <row r="107" spans="1:6" ht="12.75">
      <c r="A107" s="21">
        <v>754</v>
      </c>
      <c r="B107" s="22"/>
      <c r="C107" s="40" t="s">
        <v>59</v>
      </c>
      <c r="D107" s="21">
        <f>D92+D98+D101+D106</f>
        <v>302404</v>
      </c>
      <c r="E107" s="95">
        <f>E92+E98+E101+E106</f>
        <v>141451.3</v>
      </c>
      <c r="F107" s="16">
        <f t="shared" si="1"/>
        <v>0.4677560482004206</v>
      </c>
    </row>
    <row r="108" spans="1:6" ht="60" customHeight="1">
      <c r="A108" s="56">
        <v>756</v>
      </c>
      <c r="B108" s="65"/>
      <c r="C108" s="43" t="s">
        <v>86</v>
      </c>
      <c r="D108" s="14"/>
      <c r="E108" s="14"/>
      <c r="F108" s="16"/>
    </row>
    <row r="109" spans="1:6" ht="24">
      <c r="A109" s="36"/>
      <c r="B109" s="28">
        <v>75647</v>
      </c>
      <c r="C109" s="66" t="s">
        <v>87</v>
      </c>
      <c r="D109" s="14"/>
      <c r="E109" s="14"/>
      <c r="F109" s="16"/>
    </row>
    <row r="110" spans="1:6" ht="12.75">
      <c r="A110" s="36"/>
      <c r="B110" s="28"/>
      <c r="C110" s="43" t="s">
        <v>52</v>
      </c>
      <c r="D110" s="14">
        <v>75600</v>
      </c>
      <c r="E110" s="91">
        <v>48334.28</v>
      </c>
      <c r="F110" s="16">
        <f t="shared" si="1"/>
        <v>0.639342328042328</v>
      </c>
    </row>
    <row r="111" spans="1:6" ht="24" customHeight="1">
      <c r="A111" s="36"/>
      <c r="B111" s="28"/>
      <c r="C111" s="43" t="s">
        <v>99</v>
      </c>
      <c r="D111" s="14">
        <v>22600</v>
      </c>
      <c r="E111" s="91">
        <v>13597.24</v>
      </c>
      <c r="F111" s="16">
        <f t="shared" si="1"/>
        <v>0.6016477876106194</v>
      </c>
    </row>
    <row r="112" spans="1:6" ht="12.75">
      <c r="A112" s="36"/>
      <c r="B112" s="42">
        <v>75647</v>
      </c>
      <c r="C112" s="43" t="s">
        <v>47</v>
      </c>
      <c r="D112" s="14">
        <f>D110</f>
        <v>75600</v>
      </c>
      <c r="E112" s="91">
        <f>E110</f>
        <v>48334.28</v>
      </c>
      <c r="F112" s="16">
        <f t="shared" si="1"/>
        <v>0.639342328042328</v>
      </c>
    </row>
    <row r="113" spans="1:6" ht="12.75">
      <c r="A113" s="53">
        <v>756</v>
      </c>
      <c r="B113" s="67"/>
      <c r="C113" s="40" t="s">
        <v>59</v>
      </c>
      <c r="D113" s="21">
        <f>SUM(D112)</f>
        <v>75600</v>
      </c>
      <c r="E113" s="95">
        <f>SUM(E112)</f>
        <v>48334.28</v>
      </c>
      <c r="F113" s="16">
        <f t="shared" si="1"/>
        <v>0.639342328042328</v>
      </c>
    </row>
    <row r="114" spans="1:6" ht="12.75">
      <c r="A114" s="24">
        <v>757</v>
      </c>
      <c r="B114" s="25"/>
      <c r="C114" s="26" t="s">
        <v>41</v>
      </c>
      <c r="D114" s="21"/>
      <c r="E114" s="21"/>
      <c r="F114" s="16"/>
    </row>
    <row r="115" spans="1:6" ht="24">
      <c r="A115" s="55"/>
      <c r="B115" s="52">
        <v>75702</v>
      </c>
      <c r="C115" s="29" t="s">
        <v>42</v>
      </c>
      <c r="D115" s="14"/>
      <c r="E115" s="14"/>
      <c r="F115" s="16"/>
    </row>
    <row r="116" spans="1:6" ht="12" customHeight="1">
      <c r="A116" s="53"/>
      <c r="B116" s="44"/>
      <c r="C116" s="43" t="s">
        <v>76</v>
      </c>
      <c r="D116" s="14">
        <v>370000</v>
      </c>
      <c r="E116" s="14">
        <v>143480.89</v>
      </c>
      <c r="F116" s="16">
        <f t="shared" si="1"/>
        <v>0.3877861891891892</v>
      </c>
    </row>
    <row r="117" spans="1:6" ht="12.75">
      <c r="A117" s="35">
        <v>757</v>
      </c>
      <c r="B117" s="68"/>
      <c r="C117" s="69" t="s">
        <v>73</v>
      </c>
      <c r="D117" s="21">
        <f>D116</f>
        <v>370000</v>
      </c>
      <c r="E117" s="21">
        <f>E116</f>
        <v>143480.89</v>
      </c>
      <c r="F117" s="16">
        <f t="shared" si="1"/>
        <v>0.3877861891891892</v>
      </c>
    </row>
    <row r="118" spans="1:6" ht="12.75">
      <c r="A118" s="56">
        <v>758</v>
      </c>
      <c r="B118" s="70"/>
      <c r="C118" s="26" t="s">
        <v>60</v>
      </c>
      <c r="D118" s="14"/>
      <c r="E118" s="14"/>
      <c r="F118" s="16"/>
    </row>
    <row r="119" spans="1:6" ht="12.75">
      <c r="A119" s="36"/>
      <c r="B119" s="52">
        <v>75818</v>
      </c>
      <c r="C119" s="29" t="s">
        <v>66</v>
      </c>
      <c r="D119" s="14"/>
      <c r="E119" s="14"/>
      <c r="F119" s="16"/>
    </row>
    <row r="120" spans="1:6" ht="12.75">
      <c r="A120" s="36"/>
      <c r="B120" s="28"/>
      <c r="C120" s="43" t="s">
        <v>67</v>
      </c>
      <c r="D120" s="14">
        <v>21000</v>
      </c>
      <c r="E120" s="14">
        <v>0</v>
      </c>
      <c r="F120" s="16">
        <f t="shared" si="1"/>
        <v>0</v>
      </c>
    </row>
    <row r="121" spans="1:6" ht="11.25" customHeight="1">
      <c r="A121" s="36">
        <v>758</v>
      </c>
      <c r="B121" s="72"/>
      <c r="C121" s="40" t="s">
        <v>59</v>
      </c>
      <c r="D121" s="21">
        <f>D120</f>
        <v>21000</v>
      </c>
      <c r="E121" s="21">
        <f>E120</f>
        <v>0</v>
      </c>
      <c r="F121" s="16">
        <f t="shared" si="1"/>
        <v>0</v>
      </c>
    </row>
    <row r="122" spans="1:6" ht="12.75">
      <c r="A122" s="24">
        <v>801</v>
      </c>
      <c r="B122" s="25"/>
      <c r="C122" s="26" t="s">
        <v>63</v>
      </c>
      <c r="D122" s="21"/>
      <c r="E122" s="21"/>
      <c r="F122" s="16"/>
    </row>
    <row r="123" spans="1:6" ht="12.75">
      <c r="A123" s="27" t="s">
        <v>27</v>
      </c>
      <c r="B123" s="28">
        <v>80101</v>
      </c>
      <c r="C123" s="29" t="s">
        <v>57</v>
      </c>
      <c r="D123" s="14"/>
      <c r="E123" s="14"/>
      <c r="F123" s="16"/>
    </row>
    <row r="124" spans="1:6" ht="12.75">
      <c r="A124" s="11"/>
      <c r="B124" s="28"/>
      <c r="C124" s="20" t="s">
        <v>52</v>
      </c>
      <c r="D124" s="14">
        <v>5337979</v>
      </c>
      <c r="E124" s="14">
        <v>2711935.69</v>
      </c>
      <c r="F124" s="16">
        <f t="shared" si="1"/>
        <v>0.5080454025765182</v>
      </c>
    </row>
    <row r="125" spans="1:6" ht="12.75">
      <c r="A125" s="11"/>
      <c r="B125" s="31"/>
      <c r="C125" s="60" t="s">
        <v>96</v>
      </c>
      <c r="D125" s="30">
        <v>4647466</v>
      </c>
      <c r="E125" s="30"/>
      <c r="F125" s="16">
        <f t="shared" si="1"/>
        <v>0</v>
      </c>
    </row>
    <row r="126" spans="1:6" ht="24">
      <c r="A126" s="36"/>
      <c r="B126" s="28"/>
      <c r="C126" s="60" t="s">
        <v>135</v>
      </c>
      <c r="D126" s="30"/>
      <c r="E126" s="30"/>
      <c r="F126" s="16"/>
    </row>
    <row r="127" spans="1:6" ht="12.75">
      <c r="A127" s="11"/>
      <c r="B127" s="31"/>
      <c r="C127" s="60" t="s">
        <v>84</v>
      </c>
      <c r="D127" s="32">
        <v>303117</v>
      </c>
      <c r="E127" s="93">
        <v>70934.17</v>
      </c>
      <c r="F127" s="16">
        <f t="shared" si="1"/>
        <v>0.23401580907702305</v>
      </c>
    </row>
    <row r="128" spans="1:6" ht="12.75">
      <c r="A128" s="11"/>
      <c r="B128" s="42">
        <v>80101</v>
      </c>
      <c r="C128" s="62" t="s">
        <v>47</v>
      </c>
      <c r="D128" s="30">
        <f>D124+D127</f>
        <v>5641096</v>
      </c>
      <c r="E128" s="94">
        <f>E124+E127</f>
        <v>2782869.86</v>
      </c>
      <c r="F128" s="16">
        <f t="shared" si="1"/>
        <v>0.4933207766717673</v>
      </c>
    </row>
    <row r="129" spans="1:6" ht="12.75">
      <c r="A129" s="11"/>
      <c r="B129" s="28">
        <v>80103</v>
      </c>
      <c r="C129" s="62" t="s">
        <v>125</v>
      </c>
      <c r="D129" s="30"/>
      <c r="E129" s="30"/>
      <c r="F129" s="16"/>
    </row>
    <row r="130" spans="1:6" ht="12.75">
      <c r="A130" s="11"/>
      <c r="B130" s="28"/>
      <c r="C130" s="62" t="s">
        <v>52</v>
      </c>
      <c r="D130" s="30">
        <v>780806</v>
      </c>
      <c r="E130" s="30">
        <v>439409.95</v>
      </c>
      <c r="F130" s="16">
        <f t="shared" si="1"/>
        <v>0.5627645663583528</v>
      </c>
    </row>
    <row r="131" spans="1:6" ht="12.75">
      <c r="A131" s="11"/>
      <c r="B131" s="28"/>
      <c r="C131" s="62" t="s">
        <v>96</v>
      </c>
      <c r="D131" s="30">
        <v>627127</v>
      </c>
      <c r="E131" s="94">
        <v>365116.75</v>
      </c>
      <c r="F131" s="16">
        <f t="shared" si="1"/>
        <v>0.5822054384518607</v>
      </c>
    </row>
    <row r="132" spans="1:6" ht="24">
      <c r="A132" s="11"/>
      <c r="B132" s="28"/>
      <c r="C132" s="60" t="s">
        <v>136</v>
      </c>
      <c r="D132" s="30"/>
      <c r="E132" s="94"/>
      <c r="F132" s="16"/>
    </row>
    <row r="133" spans="1:6" ht="12.75">
      <c r="A133" s="11"/>
      <c r="B133" s="28">
        <v>80103</v>
      </c>
      <c r="C133" s="62" t="s">
        <v>47</v>
      </c>
      <c r="D133" s="30">
        <f>D130</f>
        <v>780806</v>
      </c>
      <c r="E133" s="30">
        <f>E130</f>
        <v>439409.95</v>
      </c>
      <c r="F133" s="16">
        <f t="shared" si="1"/>
        <v>0.5627645663583528</v>
      </c>
    </row>
    <row r="134" spans="1:6" ht="12.75">
      <c r="A134" s="11"/>
      <c r="B134" s="50">
        <v>80104</v>
      </c>
      <c r="C134" s="29" t="s">
        <v>77</v>
      </c>
      <c r="D134" s="14"/>
      <c r="E134" s="14"/>
      <c r="F134" s="16"/>
    </row>
    <row r="135" spans="1:6" ht="12.75">
      <c r="A135" s="11"/>
      <c r="B135" s="31"/>
      <c r="C135" s="20" t="s">
        <v>52</v>
      </c>
      <c r="D135" s="14">
        <v>740308</v>
      </c>
      <c r="E135" s="14">
        <v>385587.86</v>
      </c>
      <c r="F135" s="16">
        <f t="shared" si="1"/>
        <v>0.5208478903375352</v>
      </c>
    </row>
    <row r="136" spans="1:6" ht="12.75">
      <c r="A136" s="36"/>
      <c r="B136" s="28"/>
      <c r="C136" s="20" t="s">
        <v>96</v>
      </c>
      <c r="D136" s="14">
        <v>570655</v>
      </c>
      <c r="E136" s="91">
        <v>297465.2</v>
      </c>
      <c r="F136" s="16">
        <f t="shared" si="1"/>
        <v>0.5212697689497157</v>
      </c>
    </row>
    <row r="137" spans="1:6" ht="12.75">
      <c r="A137" s="11"/>
      <c r="B137" s="28">
        <v>80104</v>
      </c>
      <c r="C137" s="45" t="s">
        <v>47</v>
      </c>
      <c r="D137" s="14">
        <f>D135</f>
        <v>740308</v>
      </c>
      <c r="E137" s="14">
        <f>E135</f>
        <v>385587.86</v>
      </c>
      <c r="F137" s="16">
        <f t="shared" si="1"/>
        <v>0.5208478903375352</v>
      </c>
    </row>
    <row r="138" spans="1:6" ht="12.75">
      <c r="A138" s="11"/>
      <c r="B138" s="50">
        <v>80110</v>
      </c>
      <c r="C138" s="29" t="s">
        <v>17</v>
      </c>
      <c r="D138" s="14"/>
      <c r="E138" s="14"/>
      <c r="F138" s="16"/>
    </row>
    <row r="139" spans="1:6" ht="12.75">
      <c r="A139" s="11"/>
      <c r="B139" s="28"/>
      <c r="C139" s="20" t="s">
        <v>53</v>
      </c>
      <c r="D139" s="14">
        <v>2670857</v>
      </c>
      <c r="E139" s="14">
        <v>1417739.94</v>
      </c>
      <c r="F139" s="16">
        <f t="shared" si="1"/>
        <v>0.5308183627951627</v>
      </c>
    </row>
    <row r="140" spans="1:6" ht="15" customHeight="1">
      <c r="A140" s="11"/>
      <c r="B140" s="28"/>
      <c r="C140" s="60" t="s">
        <v>100</v>
      </c>
      <c r="D140" s="30">
        <v>2353982</v>
      </c>
      <c r="E140" s="30">
        <v>1237115.26</v>
      </c>
      <c r="F140" s="16">
        <f t="shared" si="1"/>
        <v>0.525541512212073</v>
      </c>
    </row>
    <row r="141" spans="1:6" ht="39.75" customHeight="1">
      <c r="A141" s="11"/>
      <c r="B141" s="28"/>
      <c r="C141" s="60" t="s">
        <v>137</v>
      </c>
      <c r="D141" s="14"/>
      <c r="E141" s="14"/>
      <c r="F141" s="16"/>
    </row>
    <row r="142" spans="1:6" ht="12.75">
      <c r="A142" s="36"/>
      <c r="B142" s="42">
        <v>80110</v>
      </c>
      <c r="C142" s="39" t="s">
        <v>47</v>
      </c>
      <c r="D142" s="14">
        <f>D139</f>
        <v>2670857</v>
      </c>
      <c r="E142" s="14">
        <f>E139</f>
        <v>1417739.94</v>
      </c>
      <c r="F142" s="16">
        <f t="shared" si="1"/>
        <v>0.5308183627951627</v>
      </c>
    </row>
    <row r="143" spans="1:6" ht="12.75">
      <c r="A143" s="11"/>
      <c r="B143" s="28">
        <v>80113</v>
      </c>
      <c r="C143" s="73" t="s">
        <v>18</v>
      </c>
      <c r="D143" s="14"/>
      <c r="E143" s="14"/>
      <c r="F143" s="16"/>
    </row>
    <row r="144" spans="1:6" ht="12.75">
      <c r="A144" s="36"/>
      <c r="B144" s="28"/>
      <c r="C144" s="39" t="s">
        <v>52</v>
      </c>
      <c r="D144" s="14">
        <v>503530</v>
      </c>
      <c r="E144" s="91">
        <v>268268.5</v>
      </c>
      <c r="F144" s="16">
        <f t="shared" si="1"/>
        <v>0.5327756042341072</v>
      </c>
    </row>
    <row r="145" spans="1:6" ht="24">
      <c r="A145" s="36"/>
      <c r="B145" s="28"/>
      <c r="C145" s="39" t="s">
        <v>101</v>
      </c>
      <c r="D145" s="14">
        <v>90640</v>
      </c>
      <c r="E145" s="91">
        <v>49097.83</v>
      </c>
      <c r="F145" s="16">
        <f t="shared" si="1"/>
        <v>0.5416795013239188</v>
      </c>
    </row>
    <row r="146" spans="1:6" ht="12.75">
      <c r="A146" s="11"/>
      <c r="B146" s="42">
        <v>80113</v>
      </c>
      <c r="C146" s="38" t="s">
        <v>47</v>
      </c>
      <c r="D146" s="14">
        <f>D144</f>
        <v>503530</v>
      </c>
      <c r="E146" s="91">
        <f>E144</f>
        <v>268268.5</v>
      </c>
      <c r="F146" s="16">
        <f t="shared" si="1"/>
        <v>0.5327756042341072</v>
      </c>
    </row>
    <row r="147" spans="1:6" ht="12.75">
      <c r="A147" s="11"/>
      <c r="B147" s="28">
        <v>80120</v>
      </c>
      <c r="C147" s="73" t="s">
        <v>109</v>
      </c>
      <c r="D147" s="14"/>
      <c r="E147" s="14"/>
      <c r="F147" s="16"/>
    </row>
    <row r="148" spans="1:6" ht="12.75">
      <c r="A148" s="11"/>
      <c r="B148" s="28"/>
      <c r="C148" s="38" t="s">
        <v>56</v>
      </c>
      <c r="D148" s="14">
        <v>104432</v>
      </c>
      <c r="E148" s="91">
        <v>43885.6</v>
      </c>
      <c r="F148" s="16">
        <f aca="true" t="shared" si="2" ref="F148:F153">E148/D148</f>
        <v>0.420231346713651</v>
      </c>
    </row>
    <row r="149" spans="1:6" ht="12.75">
      <c r="A149" s="11"/>
      <c r="B149" s="28"/>
      <c r="C149" s="38" t="s">
        <v>96</v>
      </c>
      <c r="D149" s="14">
        <v>82238</v>
      </c>
      <c r="E149" s="91">
        <v>35253.45</v>
      </c>
      <c r="F149" s="16">
        <f t="shared" si="2"/>
        <v>0.42867591624309925</v>
      </c>
    </row>
    <row r="150" spans="1:6" ht="12.75">
      <c r="A150" s="11"/>
      <c r="B150" s="42">
        <v>80120</v>
      </c>
      <c r="C150" s="38" t="s">
        <v>47</v>
      </c>
      <c r="D150" s="14">
        <f>D148</f>
        <v>104432</v>
      </c>
      <c r="E150" s="91">
        <f>E148</f>
        <v>43885.6</v>
      </c>
      <c r="F150" s="16">
        <f t="shared" si="2"/>
        <v>0.420231346713651</v>
      </c>
    </row>
    <row r="151" spans="1:6" ht="15" customHeight="1">
      <c r="A151" s="11"/>
      <c r="B151" s="28">
        <v>80146</v>
      </c>
      <c r="C151" s="73" t="s">
        <v>61</v>
      </c>
      <c r="D151" s="14"/>
      <c r="E151" s="14"/>
      <c r="F151" s="16"/>
    </row>
    <row r="152" spans="1:6" ht="24" customHeight="1">
      <c r="A152" s="11"/>
      <c r="B152" s="28"/>
      <c r="C152" s="38" t="s">
        <v>88</v>
      </c>
      <c r="D152" s="14">
        <v>45000</v>
      </c>
      <c r="E152" s="91">
        <v>14088</v>
      </c>
      <c r="F152" s="16">
        <f t="shared" si="2"/>
        <v>0.31306666666666666</v>
      </c>
    </row>
    <row r="153" spans="1:6" ht="12.75">
      <c r="A153" s="11"/>
      <c r="B153" s="28">
        <v>80146</v>
      </c>
      <c r="C153" s="38" t="s">
        <v>47</v>
      </c>
      <c r="D153" s="14">
        <f>SUM(D152:D152)</f>
        <v>45000</v>
      </c>
      <c r="E153" s="91">
        <f>SUM(E152:E152)</f>
        <v>14088</v>
      </c>
      <c r="F153" s="16">
        <f t="shared" si="2"/>
        <v>0.31306666666666666</v>
      </c>
    </row>
    <row r="154" spans="1:6" ht="12.75">
      <c r="A154" s="11"/>
      <c r="B154" s="50">
        <v>80195</v>
      </c>
      <c r="C154" s="73" t="s">
        <v>6</v>
      </c>
      <c r="D154" s="14"/>
      <c r="E154" s="14"/>
      <c r="F154" s="16"/>
    </row>
    <row r="155" spans="1:6" ht="12.75">
      <c r="A155" s="36"/>
      <c r="B155" s="28"/>
      <c r="C155" s="20" t="s">
        <v>52</v>
      </c>
      <c r="D155" s="14">
        <v>96463</v>
      </c>
      <c r="E155" s="91">
        <v>49292.8</v>
      </c>
      <c r="F155" s="16">
        <f aca="true" t="shared" si="3" ref="F155:F214">E155/D155</f>
        <v>0.5110021459005007</v>
      </c>
    </row>
    <row r="156" spans="1:6" ht="12.75">
      <c r="A156" s="36"/>
      <c r="B156" s="28"/>
      <c r="C156" s="20" t="s">
        <v>80</v>
      </c>
      <c r="D156" s="14">
        <v>70000</v>
      </c>
      <c r="E156" s="91">
        <v>45250</v>
      </c>
      <c r="F156" s="16">
        <f t="shared" si="3"/>
        <v>0.6464285714285715</v>
      </c>
    </row>
    <row r="157" spans="1:6" ht="12.75">
      <c r="A157" s="36"/>
      <c r="B157" s="28"/>
      <c r="C157" s="45" t="s">
        <v>81</v>
      </c>
      <c r="D157" s="14">
        <v>3000</v>
      </c>
      <c r="E157" s="14">
        <v>0</v>
      </c>
      <c r="F157" s="16"/>
    </row>
    <row r="158" spans="1:6" ht="24">
      <c r="A158" s="36"/>
      <c r="B158" s="28"/>
      <c r="C158" s="45" t="s">
        <v>139</v>
      </c>
      <c r="D158" s="14">
        <v>15463</v>
      </c>
      <c r="E158" s="14">
        <v>0</v>
      </c>
      <c r="F158" s="16"/>
    </row>
    <row r="159" spans="1:6" ht="15" customHeight="1">
      <c r="A159" s="36"/>
      <c r="B159" s="28"/>
      <c r="C159" s="45" t="s">
        <v>138</v>
      </c>
      <c r="D159" s="14">
        <v>8000</v>
      </c>
      <c r="E159" s="91">
        <v>4042.8</v>
      </c>
      <c r="F159" s="16">
        <f t="shared" si="3"/>
        <v>0.5053500000000001</v>
      </c>
    </row>
    <row r="160" spans="1:6" ht="12.75">
      <c r="A160" s="36"/>
      <c r="B160" s="42">
        <v>80195</v>
      </c>
      <c r="C160" s="45" t="s">
        <v>47</v>
      </c>
      <c r="D160" s="14">
        <f>D155</f>
        <v>96463</v>
      </c>
      <c r="E160" s="91">
        <f>E155</f>
        <v>49292.8</v>
      </c>
      <c r="F160" s="16">
        <f t="shared" si="3"/>
        <v>0.5110021459005007</v>
      </c>
    </row>
    <row r="161" spans="1:6" ht="12.75">
      <c r="A161" s="21">
        <v>801</v>
      </c>
      <c r="B161" s="74"/>
      <c r="C161" s="75" t="s">
        <v>59</v>
      </c>
      <c r="D161" s="21">
        <f>D128+D133+D137+D142+D146+D150+D153+D160</f>
        <v>10582492</v>
      </c>
      <c r="E161" s="21">
        <f>E128+E133+E137+E142+E146+E150+E153+E160</f>
        <v>5401142.509999999</v>
      </c>
      <c r="F161" s="16">
        <f t="shared" si="3"/>
        <v>0.5103847477512857</v>
      </c>
    </row>
    <row r="162" spans="1:6" ht="12.75">
      <c r="A162" s="56">
        <v>851</v>
      </c>
      <c r="B162" s="25"/>
      <c r="C162" s="26" t="s">
        <v>35</v>
      </c>
      <c r="D162" s="21"/>
      <c r="E162" s="21"/>
      <c r="F162" s="16"/>
    </row>
    <row r="163" spans="1:6" ht="12.75">
      <c r="A163" s="27"/>
      <c r="B163" s="58">
        <v>85111</v>
      </c>
      <c r="C163" s="83" t="s">
        <v>126</v>
      </c>
      <c r="D163" s="14"/>
      <c r="E163" s="14"/>
      <c r="F163" s="16"/>
    </row>
    <row r="164" spans="1:6" ht="24">
      <c r="A164" s="11"/>
      <c r="B164" s="98"/>
      <c r="C164" s="59" t="s">
        <v>157</v>
      </c>
      <c r="D164" s="14">
        <v>82000</v>
      </c>
      <c r="E164" s="91">
        <v>82000</v>
      </c>
      <c r="F164" s="16">
        <f t="shared" si="3"/>
        <v>1</v>
      </c>
    </row>
    <row r="165" spans="1:6" ht="12.75">
      <c r="A165" s="11"/>
      <c r="B165" s="42">
        <v>85111</v>
      </c>
      <c r="C165" s="59" t="s">
        <v>47</v>
      </c>
      <c r="D165" s="14">
        <f>SUM(D164)</f>
        <v>82000</v>
      </c>
      <c r="E165" s="91">
        <f>SUM(E164)</f>
        <v>82000</v>
      </c>
      <c r="F165" s="16">
        <f t="shared" si="3"/>
        <v>1</v>
      </c>
    </row>
    <row r="166" spans="1:6" ht="16.5" customHeight="1">
      <c r="A166" s="11" t="s">
        <v>27</v>
      </c>
      <c r="B166" s="76">
        <v>85154</v>
      </c>
      <c r="C166" s="66" t="s">
        <v>64</v>
      </c>
      <c r="D166" s="14"/>
      <c r="E166" s="14"/>
      <c r="F166" s="16"/>
    </row>
    <row r="167" spans="1:6" ht="12.75">
      <c r="A167" s="36"/>
      <c r="B167" s="28"/>
      <c r="C167" s="39" t="s">
        <v>52</v>
      </c>
      <c r="D167" s="14">
        <v>193931</v>
      </c>
      <c r="E167" s="14">
        <v>84822.59</v>
      </c>
      <c r="F167" s="16">
        <f t="shared" si="3"/>
        <v>0.43738541027478844</v>
      </c>
    </row>
    <row r="168" spans="1:6" ht="12.75">
      <c r="A168" s="11"/>
      <c r="B168" s="28"/>
      <c r="C168" s="39" t="s">
        <v>102</v>
      </c>
      <c r="D168" s="14">
        <v>135552</v>
      </c>
      <c r="E168" s="91">
        <v>63776</v>
      </c>
      <c r="F168" s="16">
        <f t="shared" si="3"/>
        <v>0.470491029272899</v>
      </c>
    </row>
    <row r="169" spans="1:6" ht="12.75">
      <c r="A169" s="11"/>
      <c r="B169" s="28"/>
      <c r="C169" s="39" t="s">
        <v>96</v>
      </c>
      <c r="D169" s="14">
        <v>13000</v>
      </c>
      <c r="E169" s="91">
        <v>8960</v>
      </c>
      <c r="F169" s="16">
        <f t="shared" si="3"/>
        <v>0.6892307692307692</v>
      </c>
    </row>
    <row r="170" spans="1:6" ht="12.75">
      <c r="A170" s="11"/>
      <c r="B170" s="28">
        <v>85154</v>
      </c>
      <c r="C170" s="43" t="s">
        <v>47</v>
      </c>
      <c r="D170" s="14">
        <f>D167</f>
        <v>193931</v>
      </c>
      <c r="E170" s="14">
        <f>E167</f>
        <v>84822.59</v>
      </c>
      <c r="F170" s="16">
        <f t="shared" si="3"/>
        <v>0.43738541027478844</v>
      </c>
    </row>
    <row r="171" spans="1:6" ht="12.75">
      <c r="A171" s="36"/>
      <c r="B171" s="50">
        <v>85195</v>
      </c>
      <c r="C171" s="66" t="s">
        <v>6</v>
      </c>
      <c r="D171" s="14"/>
      <c r="E171" s="14"/>
      <c r="F171" s="16"/>
    </row>
    <row r="172" spans="1:6" ht="12.75">
      <c r="A172" s="36"/>
      <c r="B172" s="28"/>
      <c r="C172" s="43" t="s">
        <v>127</v>
      </c>
      <c r="D172" s="14">
        <v>2240</v>
      </c>
      <c r="E172" s="91">
        <v>1000</v>
      </c>
      <c r="F172" s="16">
        <f t="shared" si="3"/>
        <v>0.44642857142857145</v>
      </c>
    </row>
    <row r="173" spans="1:6" ht="12.75">
      <c r="A173" s="36"/>
      <c r="B173" s="28"/>
      <c r="C173" s="43" t="s">
        <v>158</v>
      </c>
      <c r="D173" s="14">
        <v>2000</v>
      </c>
      <c r="E173" s="91">
        <v>1000</v>
      </c>
      <c r="F173" s="16">
        <f t="shared" si="3"/>
        <v>0.5</v>
      </c>
    </row>
    <row r="174" spans="1:6" ht="12.75">
      <c r="A174" s="96"/>
      <c r="B174" s="42">
        <v>85195</v>
      </c>
      <c r="C174" s="43" t="s">
        <v>47</v>
      </c>
      <c r="D174" s="14">
        <f>D172</f>
        <v>2240</v>
      </c>
      <c r="E174" s="91">
        <f>E172</f>
        <v>1000</v>
      </c>
      <c r="F174" s="16">
        <f t="shared" si="3"/>
        <v>0.44642857142857145</v>
      </c>
    </row>
    <row r="175" spans="1:6" ht="12.75">
      <c r="A175" s="35">
        <v>851</v>
      </c>
      <c r="B175" s="44"/>
      <c r="C175" s="40" t="s">
        <v>59</v>
      </c>
      <c r="D175" s="21">
        <f>D170+D174+D165</f>
        <v>278171</v>
      </c>
      <c r="E175" s="21">
        <f>E170+E174+E165</f>
        <v>167822.59</v>
      </c>
      <c r="F175" s="16">
        <f t="shared" si="3"/>
        <v>0.6033072822113017</v>
      </c>
    </row>
    <row r="176" spans="1:6" ht="12.75">
      <c r="A176" s="56">
        <v>852</v>
      </c>
      <c r="B176" s="25"/>
      <c r="C176" s="26" t="s">
        <v>72</v>
      </c>
      <c r="D176" s="21"/>
      <c r="E176" s="21"/>
      <c r="F176" s="16"/>
    </row>
    <row r="177" spans="1:6" ht="24">
      <c r="A177" s="11"/>
      <c r="B177" s="58">
        <v>85212</v>
      </c>
      <c r="C177" s="83" t="s">
        <v>71</v>
      </c>
      <c r="D177" s="14"/>
      <c r="E177" s="14"/>
      <c r="F177" s="16"/>
    </row>
    <row r="178" spans="1:6" ht="12.75">
      <c r="A178" s="11"/>
      <c r="B178" s="58"/>
      <c r="C178" s="59" t="s">
        <v>52</v>
      </c>
      <c r="D178" s="14">
        <v>5185000</v>
      </c>
      <c r="E178" s="91">
        <v>2106273.14</v>
      </c>
      <c r="F178" s="16">
        <f t="shared" si="3"/>
        <v>0.4062243278688525</v>
      </c>
    </row>
    <row r="179" spans="1:6" ht="12.75">
      <c r="A179" s="11"/>
      <c r="B179" s="58"/>
      <c r="C179" s="59" t="s">
        <v>96</v>
      </c>
      <c r="D179" s="14">
        <v>5121010</v>
      </c>
      <c r="E179" s="91">
        <v>71190.09</v>
      </c>
      <c r="F179" s="16">
        <f t="shared" si="3"/>
        <v>0.013901572150806188</v>
      </c>
    </row>
    <row r="180" spans="1:6" ht="156" customHeight="1">
      <c r="A180" s="11"/>
      <c r="B180" s="58"/>
      <c r="C180" s="59" t="s">
        <v>140</v>
      </c>
      <c r="D180" s="14"/>
      <c r="E180" s="14"/>
      <c r="F180" s="16"/>
    </row>
    <row r="181" spans="1:6" ht="12.75">
      <c r="A181" s="11"/>
      <c r="B181" s="37">
        <v>85212</v>
      </c>
      <c r="C181" s="59" t="s">
        <v>47</v>
      </c>
      <c r="D181" s="14">
        <f>D178</f>
        <v>5185000</v>
      </c>
      <c r="E181" s="91">
        <f>E178</f>
        <v>2106273.14</v>
      </c>
      <c r="F181" s="16">
        <f t="shared" si="3"/>
        <v>0.4062243278688525</v>
      </c>
    </row>
    <row r="182" spans="1:6" ht="22.5" customHeight="1">
      <c r="A182" s="11"/>
      <c r="B182" s="76">
        <v>85213</v>
      </c>
      <c r="C182" s="97" t="s">
        <v>74</v>
      </c>
      <c r="D182" s="14"/>
      <c r="E182" s="14"/>
      <c r="F182" s="16"/>
    </row>
    <row r="183" spans="1:6" ht="12.75">
      <c r="A183" s="36"/>
      <c r="B183" s="31"/>
      <c r="C183" s="59" t="s">
        <v>89</v>
      </c>
      <c r="D183" s="14">
        <v>15000</v>
      </c>
      <c r="E183" s="14">
        <v>4848.78</v>
      </c>
      <c r="F183" s="16">
        <f t="shared" si="3"/>
        <v>0.323252</v>
      </c>
    </row>
    <row r="184" spans="1:6" ht="12.75" customHeight="1">
      <c r="A184" s="11"/>
      <c r="B184" s="42">
        <v>85213</v>
      </c>
      <c r="C184" s="71" t="s">
        <v>47</v>
      </c>
      <c r="D184" s="14">
        <f>SUM(D183)</f>
        <v>15000</v>
      </c>
      <c r="E184" s="14">
        <f>SUM(E183)</f>
        <v>4848.78</v>
      </c>
      <c r="F184" s="16">
        <f t="shared" si="3"/>
        <v>0.323252</v>
      </c>
    </row>
    <row r="185" spans="1:6" ht="22.5" customHeight="1">
      <c r="A185" s="11" t="s">
        <v>27</v>
      </c>
      <c r="B185" s="28">
        <v>85214</v>
      </c>
      <c r="C185" s="29" t="s">
        <v>62</v>
      </c>
      <c r="D185" s="14"/>
      <c r="E185" s="14"/>
      <c r="F185" s="16"/>
    </row>
    <row r="186" spans="1:6" ht="61.5" customHeight="1">
      <c r="A186" s="36"/>
      <c r="B186" s="28"/>
      <c r="C186" s="43" t="s">
        <v>141</v>
      </c>
      <c r="D186" s="14">
        <v>616800</v>
      </c>
      <c r="E186" s="14">
        <v>253072.68</v>
      </c>
      <c r="F186" s="16">
        <f t="shared" si="3"/>
        <v>0.41029941634241246</v>
      </c>
    </row>
    <row r="187" spans="1:6" ht="12.75">
      <c r="A187" s="36"/>
      <c r="B187" s="42">
        <v>85214</v>
      </c>
      <c r="C187" s="43" t="s">
        <v>47</v>
      </c>
      <c r="D187" s="14">
        <f>SUM(D186:D186)</f>
        <v>616800</v>
      </c>
      <c r="E187" s="14">
        <f>SUM(E186:E186)</f>
        <v>253072.68</v>
      </c>
      <c r="F187" s="16">
        <f t="shared" si="3"/>
        <v>0.41029941634241246</v>
      </c>
    </row>
    <row r="188" spans="1:6" ht="12.75" customHeight="1">
      <c r="A188" s="11"/>
      <c r="B188" s="28">
        <v>85215</v>
      </c>
      <c r="C188" s="29" t="s">
        <v>78</v>
      </c>
      <c r="D188" s="14"/>
      <c r="E188" s="14"/>
      <c r="F188" s="16"/>
    </row>
    <row r="189" spans="1:6" ht="12.75">
      <c r="A189" s="11"/>
      <c r="B189" s="28"/>
      <c r="C189" s="20" t="s">
        <v>128</v>
      </c>
      <c r="D189" s="14">
        <v>620000</v>
      </c>
      <c r="E189" s="14">
        <v>288273.52</v>
      </c>
      <c r="F189" s="16">
        <f t="shared" si="3"/>
        <v>0.46495729032258065</v>
      </c>
    </row>
    <row r="190" spans="1:6" ht="12.75">
      <c r="A190" s="36"/>
      <c r="B190" s="42">
        <v>85215</v>
      </c>
      <c r="C190" s="43" t="s">
        <v>47</v>
      </c>
      <c r="D190" s="14">
        <f>SUM(D189)</f>
        <v>620000</v>
      </c>
      <c r="E190" s="14">
        <f>SUM(E189)</f>
        <v>288273.52</v>
      </c>
      <c r="F190" s="16">
        <f t="shared" si="3"/>
        <v>0.46495729032258065</v>
      </c>
    </row>
    <row r="191" spans="1:6" ht="12.75">
      <c r="A191" s="36"/>
      <c r="B191" s="28">
        <v>85219</v>
      </c>
      <c r="C191" s="29" t="s">
        <v>19</v>
      </c>
      <c r="D191" s="14"/>
      <c r="E191" s="14"/>
      <c r="F191" s="16"/>
    </row>
    <row r="192" spans="1:6" ht="12.75">
      <c r="A192" s="36"/>
      <c r="B192" s="28"/>
      <c r="C192" s="20" t="s">
        <v>52</v>
      </c>
      <c r="D192" s="14">
        <v>453474</v>
      </c>
      <c r="E192" s="14">
        <v>193599.76</v>
      </c>
      <c r="F192" s="16">
        <f t="shared" si="3"/>
        <v>0.42692582154654957</v>
      </c>
    </row>
    <row r="193" spans="1:6" ht="12.75">
      <c r="A193" s="36"/>
      <c r="B193" s="28"/>
      <c r="C193" s="45" t="s">
        <v>103</v>
      </c>
      <c r="D193" s="14">
        <v>379268</v>
      </c>
      <c r="E193" s="14">
        <v>163422.45</v>
      </c>
      <c r="F193" s="16">
        <f t="shared" si="3"/>
        <v>0.43088910743853953</v>
      </c>
    </row>
    <row r="194" spans="1:6" ht="105" customHeight="1">
      <c r="A194" s="36"/>
      <c r="B194" s="28"/>
      <c r="C194" s="46" t="s">
        <v>159</v>
      </c>
      <c r="D194" s="14"/>
      <c r="E194" s="14"/>
      <c r="F194" s="16"/>
    </row>
    <row r="195" spans="1:6" ht="19.5" customHeight="1">
      <c r="A195" s="11"/>
      <c r="B195" s="77">
        <v>85219</v>
      </c>
      <c r="C195" s="46" t="s">
        <v>47</v>
      </c>
      <c r="D195" s="14">
        <f>D192</f>
        <v>453474</v>
      </c>
      <c r="E195" s="14">
        <f>E192</f>
        <v>193599.76</v>
      </c>
      <c r="F195" s="16">
        <f t="shared" si="3"/>
        <v>0.42692582154654957</v>
      </c>
    </row>
    <row r="196" spans="1:6" ht="15" customHeight="1">
      <c r="A196" s="36"/>
      <c r="B196" s="28">
        <v>85228</v>
      </c>
      <c r="C196" s="64" t="s">
        <v>28</v>
      </c>
      <c r="D196" s="47"/>
      <c r="E196" s="47"/>
      <c r="F196" s="48"/>
    </row>
    <row r="197" spans="1:6" ht="12.75">
      <c r="A197" s="36"/>
      <c r="B197" s="28"/>
      <c r="C197" s="20" t="s">
        <v>75</v>
      </c>
      <c r="D197" s="14">
        <v>178820</v>
      </c>
      <c r="E197" s="14">
        <v>82626.67</v>
      </c>
      <c r="F197" s="16">
        <f t="shared" si="3"/>
        <v>0.46206615591097194</v>
      </c>
    </row>
    <row r="198" spans="1:6" ht="12.75">
      <c r="A198" s="36"/>
      <c r="B198" s="31"/>
      <c r="C198" s="45" t="s">
        <v>96</v>
      </c>
      <c r="D198" s="14">
        <v>171675</v>
      </c>
      <c r="E198" s="14">
        <v>78971.43</v>
      </c>
      <c r="F198" s="16">
        <f t="shared" si="3"/>
        <v>0.4600054172127566</v>
      </c>
    </row>
    <row r="199" spans="1:6" ht="39.75" customHeight="1">
      <c r="A199" s="36"/>
      <c r="B199" s="28"/>
      <c r="C199" s="46" t="s">
        <v>142</v>
      </c>
      <c r="D199" s="14"/>
      <c r="E199" s="14"/>
      <c r="F199" s="16"/>
    </row>
    <row r="200" spans="1:6" ht="12" customHeight="1">
      <c r="A200" s="36"/>
      <c r="B200" s="78">
        <v>85228</v>
      </c>
      <c r="C200" s="63" t="s">
        <v>47</v>
      </c>
      <c r="D200" s="30">
        <f>D197</f>
        <v>178820</v>
      </c>
      <c r="E200" s="30">
        <f>E197</f>
        <v>82626.67</v>
      </c>
      <c r="F200" s="79">
        <f t="shared" si="3"/>
        <v>0.46206615591097194</v>
      </c>
    </row>
    <row r="201" spans="1:6" ht="13.5" customHeight="1">
      <c r="A201" s="36"/>
      <c r="B201" s="28">
        <v>85295</v>
      </c>
      <c r="C201" s="64" t="s">
        <v>6</v>
      </c>
      <c r="D201" s="14"/>
      <c r="E201" s="14"/>
      <c r="F201" s="16"/>
    </row>
    <row r="202" spans="1:6" ht="12.75">
      <c r="A202" s="36"/>
      <c r="B202" s="28"/>
      <c r="C202" s="46" t="s">
        <v>104</v>
      </c>
      <c r="D202" s="14">
        <f>493335-68121-263512-82000</f>
        <v>79702</v>
      </c>
      <c r="E202" s="14">
        <f>159982.64-108911.27-14787</f>
        <v>36284.37000000001</v>
      </c>
      <c r="F202" s="16">
        <f t="shared" si="3"/>
        <v>0.4552504328624126</v>
      </c>
    </row>
    <row r="203" spans="1:6" ht="12.75">
      <c r="A203" s="36"/>
      <c r="B203" s="28"/>
      <c r="C203" s="46" t="s">
        <v>105</v>
      </c>
      <c r="D203" s="14">
        <v>65492</v>
      </c>
      <c r="E203" s="14">
        <v>28615.18</v>
      </c>
      <c r="F203" s="16">
        <f t="shared" si="3"/>
        <v>0.4369263421486594</v>
      </c>
    </row>
    <row r="204" spans="1:6" ht="12.75">
      <c r="A204" s="36"/>
      <c r="B204" s="28"/>
      <c r="C204" s="46" t="s">
        <v>116</v>
      </c>
      <c r="D204" s="14"/>
      <c r="E204" s="14"/>
      <c r="F204" s="16"/>
    </row>
    <row r="205" spans="1:6" ht="46.5" customHeight="1">
      <c r="A205" s="36"/>
      <c r="B205" s="28"/>
      <c r="C205" s="80" t="s">
        <v>160</v>
      </c>
      <c r="D205" s="32">
        <v>263512</v>
      </c>
      <c r="E205" s="32">
        <v>108911.27</v>
      </c>
      <c r="F205" s="16">
        <f t="shared" si="3"/>
        <v>0.41330668053067793</v>
      </c>
    </row>
    <row r="206" spans="1:6" ht="24.75" customHeight="1">
      <c r="A206" s="36"/>
      <c r="B206" s="28"/>
      <c r="C206" s="80" t="s">
        <v>129</v>
      </c>
      <c r="D206" s="32">
        <v>68121</v>
      </c>
      <c r="E206" s="93">
        <v>14787</v>
      </c>
      <c r="F206" s="16">
        <f t="shared" si="3"/>
        <v>0.21706962610648697</v>
      </c>
    </row>
    <row r="207" spans="1:6" ht="27" customHeight="1">
      <c r="A207" s="36"/>
      <c r="B207" s="28"/>
      <c r="C207" s="80" t="s">
        <v>130</v>
      </c>
      <c r="D207" s="32">
        <v>82000</v>
      </c>
      <c r="E207" s="93">
        <v>0</v>
      </c>
      <c r="F207" s="16">
        <f t="shared" si="3"/>
        <v>0</v>
      </c>
    </row>
    <row r="208" spans="1:6" ht="12.75">
      <c r="A208" s="36"/>
      <c r="B208" s="28">
        <v>85295</v>
      </c>
      <c r="C208" s="80" t="s">
        <v>47</v>
      </c>
      <c r="D208" s="30">
        <f>D202+D205+D206+D207</f>
        <v>493335</v>
      </c>
      <c r="E208" s="30">
        <f>E202+E205+E206+E207</f>
        <v>159982.64</v>
      </c>
      <c r="F208" s="16">
        <f t="shared" si="3"/>
        <v>0.3242880395674339</v>
      </c>
    </row>
    <row r="209" spans="1:6" ht="15.75" customHeight="1">
      <c r="A209" s="81">
        <v>852</v>
      </c>
      <c r="B209" s="22"/>
      <c r="C209" s="40" t="s">
        <v>59</v>
      </c>
      <c r="D209" s="21">
        <f>D208+D200+D195+D190+D187+D184+D181</f>
        <v>7562429</v>
      </c>
      <c r="E209" s="21">
        <f>E208+E200+E195+E190+E187+E184+E181</f>
        <v>3088677.1900000004</v>
      </c>
      <c r="F209" s="16">
        <f t="shared" si="3"/>
        <v>0.4084239587571666</v>
      </c>
    </row>
    <row r="210" spans="1:6" ht="24">
      <c r="A210" s="36">
        <v>854</v>
      </c>
      <c r="B210" s="102"/>
      <c r="C210" s="34" t="s">
        <v>121</v>
      </c>
      <c r="D210" s="35"/>
      <c r="E210" s="35"/>
      <c r="F210" s="48"/>
    </row>
    <row r="211" spans="1:6" ht="12.75">
      <c r="A211" s="27" t="s">
        <v>27</v>
      </c>
      <c r="B211" s="28">
        <v>85401</v>
      </c>
      <c r="C211" s="29" t="s">
        <v>20</v>
      </c>
      <c r="D211" s="14"/>
      <c r="E211" s="14"/>
      <c r="F211" s="16"/>
    </row>
    <row r="212" spans="1:6" ht="12.75">
      <c r="A212" s="11"/>
      <c r="B212" s="28"/>
      <c r="C212" s="20" t="s">
        <v>52</v>
      </c>
      <c r="D212" s="14">
        <v>810835</v>
      </c>
      <c r="E212" s="14">
        <v>374138.41</v>
      </c>
      <c r="F212" s="16">
        <f t="shared" si="3"/>
        <v>0.46142360652907183</v>
      </c>
    </row>
    <row r="213" spans="1:6" ht="12.75">
      <c r="A213" s="11"/>
      <c r="B213" s="28"/>
      <c r="C213" s="20" t="s">
        <v>96</v>
      </c>
      <c r="D213" s="14">
        <v>567307</v>
      </c>
      <c r="E213" s="14">
        <v>288127.81</v>
      </c>
      <c r="F213" s="16">
        <f t="shared" si="3"/>
        <v>0.5078869289467608</v>
      </c>
    </row>
    <row r="214" spans="1:6" ht="12.75">
      <c r="A214" s="36"/>
      <c r="B214" s="42">
        <v>85401</v>
      </c>
      <c r="C214" s="63" t="s">
        <v>47</v>
      </c>
      <c r="D214" s="14">
        <f>D212</f>
        <v>810835</v>
      </c>
      <c r="E214" s="14">
        <f>E212</f>
        <v>374138.41</v>
      </c>
      <c r="F214" s="16">
        <f t="shared" si="3"/>
        <v>0.46142360652907183</v>
      </c>
    </row>
    <row r="215" spans="1:6" ht="12.75">
      <c r="A215" s="11"/>
      <c r="B215" s="28">
        <v>85415</v>
      </c>
      <c r="C215" s="63" t="s">
        <v>79</v>
      </c>
      <c r="D215" s="14"/>
      <c r="E215" s="14"/>
      <c r="F215" s="16"/>
    </row>
    <row r="216" spans="1:6" ht="27" customHeight="1">
      <c r="A216" s="11"/>
      <c r="B216" s="28"/>
      <c r="C216" s="63" t="s">
        <v>145</v>
      </c>
      <c r="D216" s="14">
        <v>113835</v>
      </c>
      <c r="E216" s="91">
        <v>99829.59</v>
      </c>
      <c r="F216" s="16">
        <f>E216/D216</f>
        <v>0.8769674528923441</v>
      </c>
    </row>
    <row r="217" spans="1:6" ht="12.75">
      <c r="A217" s="11"/>
      <c r="B217" s="28">
        <v>85415</v>
      </c>
      <c r="C217" s="63" t="s">
        <v>47</v>
      </c>
      <c r="D217" s="14">
        <f>SUM(D216:D216)</f>
        <v>113835</v>
      </c>
      <c r="E217" s="91">
        <f>SUM(E216:E216)</f>
        <v>99829.59</v>
      </c>
      <c r="F217" s="16">
        <f>E217/D217</f>
        <v>0.8769674528923441</v>
      </c>
    </row>
    <row r="218" spans="1:6" ht="12.75">
      <c r="A218" s="21">
        <v>854</v>
      </c>
      <c r="B218" s="22"/>
      <c r="C218" s="40" t="s">
        <v>59</v>
      </c>
      <c r="D218" s="21">
        <f>D214+D217</f>
        <v>924670</v>
      </c>
      <c r="E218" s="95">
        <f>E214+E217</f>
        <v>473968</v>
      </c>
      <c r="F218" s="16">
        <f>E218/D218</f>
        <v>0.5125807044675398</v>
      </c>
    </row>
    <row r="219" spans="1:6" ht="24">
      <c r="A219" s="56">
        <v>900</v>
      </c>
      <c r="B219" s="25"/>
      <c r="C219" s="26" t="s">
        <v>36</v>
      </c>
      <c r="D219" s="21"/>
      <c r="E219" s="21"/>
      <c r="F219" s="16"/>
    </row>
    <row r="220" spans="1:6" ht="12.75">
      <c r="A220" s="27"/>
      <c r="B220" s="58">
        <v>90001</v>
      </c>
      <c r="C220" s="83" t="s">
        <v>110</v>
      </c>
      <c r="D220" s="21"/>
      <c r="E220" s="21"/>
      <c r="F220" s="16"/>
    </row>
    <row r="221" spans="1:6" ht="12.75">
      <c r="A221" s="11"/>
      <c r="B221" s="98"/>
      <c r="C221" s="59" t="s">
        <v>84</v>
      </c>
      <c r="D221" s="14">
        <v>190000</v>
      </c>
      <c r="E221" s="91">
        <v>2245.5</v>
      </c>
      <c r="F221" s="16">
        <f aca="true" t="shared" si="4" ref="F221:F226">E221/D221</f>
        <v>0.011818421052631579</v>
      </c>
    </row>
    <row r="222" spans="1:6" ht="12.75">
      <c r="A222" s="11"/>
      <c r="B222" s="37">
        <v>90001</v>
      </c>
      <c r="C222" s="59" t="s">
        <v>47</v>
      </c>
      <c r="D222" s="14">
        <f>D221</f>
        <v>190000</v>
      </c>
      <c r="E222" s="91">
        <f>E221</f>
        <v>2245.5</v>
      </c>
      <c r="F222" s="16">
        <f t="shared" si="4"/>
        <v>0.011818421052631579</v>
      </c>
    </row>
    <row r="223" spans="1:6" ht="12.75">
      <c r="A223" s="11"/>
      <c r="B223" s="31">
        <v>90002</v>
      </c>
      <c r="C223" s="83" t="s">
        <v>106</v>
      </c>
      <c r="D223" s="14"/>
      <c r="E223" s="14"/>
      <c r="F223" s="16"/>
    </row>
    <row r="224" spans="1:6" ht="12.75">
      <c r="A224" s="11"/>
      <c r="B224" s="31"/>
      <c r="C224" s="59" t="s">
        <v>119</v>
      </c>
      <c r="D224" s="14">
        <v>43000</v>
      </c>
      <c r="E224" s="91">
        <v>6498</v>
      </c>
      <c r="F224" s="16">
        <f t="shared" si="4"/>
        <v>0.15111627906976743</v>
      </c>
    </row>
    <row r="225" spans="1:6" ht="12.75">
      <c r="A225" s="11"/>
      <c r="B225" s="31"/>
      <c r="C225" s="59" t="s">
        <v>84</v>
      </c>
      <c r="D225" s="14">
        <v>30000</v>
      </c>
      <c r="E225" s="91">
        <v>10530.5</v>
      </c>
      <c r="F225" s="16">
        <f t="shared" si="4"/>
        <v>0.35101666666666664</v>
      </c>
    </row>
    <row r="226" spans="1:6" ht="12.75">
      <c r="A226" s="11"/>
      <c r="B226" s="42">
        <v>90002</v>
      </c>
      <c r="C226" s="59" t="s">
        <v>47</v>
      </c>
      <c r="D226" s="14">
        <f>D224+D225</f>
        <v>73000</v>
      </c>
      <c r="E226" s="91">
        <f>E224+E225</f>
        <v>17028.5</v>
      </c>
      <c r="F226" s="16">
        <f t="shared" si="4"/>
        <v>0.23326712328767124</v>
      </c>
    </row>
    <row r="227" spans="1:6" ht="15" customHeight="1">
      <c r="A227" s="11"/>
      <c r="B227" s="28">
        <v>90003</v>
      </c>
      <c r="C227" s="29" t="s">
        <v>21</v>
      </c>
      <c r="D227" s="14"/>
      <c r="E227" s="14"/>
      <c r="F227" s="16"/>
    </row>
    <row r="228" spans="1:6" ht="37.5" customHeight="1">
      <c r="A228" s="36"/>
      <c r="B228" s="28"/>
      <c r="C228" s="46" t="s">
        <v>144</v>
      </c>
      <c r="D228" s="82">
        <v>83000</v>
      </c>
      <c r="E228" s="101">
        <v>36086.04</v>
      </c>
      <c r="F228" s="48">
        <f>E228/D228</f>
        <v>0.43477156626506025</v>
      </c>
    </row>
    <row r="229" spans="1:6" ht="12.75">
      <c r="A229" s="11"/>
      <c r="B229" s="28">
        <v>90003</v>
      </c>
      <c r="C229" s="20" t="s">
        <v>47</v>
      </c>
      <c r="D229" s="30">
        <f>SUM(D228:D228)</f>
        <v>83000</v>
      </c>
      <c r="E229" s="94">
        <f>SUM(E228:E228)</f>
        <v>36086.04</v>
      </c>
      <c r="F229" s="16">
        <f>E229/D229</f>
        <v>0.43477156626506025</v>
      </c>
    </row>
    <row r="230" spans="1:6" ht="12.75" customHeight="1">
      <c r="A230" s="11"/>
      <c r="B230" s="50">
        <v>90004</v>
      </c>
      <c r="C230" s="29" t="s">
        <v>22</v>
      </c>
      <c r="D230" s="14"/>
      <c r="E230" s="14"/>
      <c r="F230" s="16"/>
    </row>
    <row r="231" spans="1:6" ht="36">
      <c r="A231" s="11"/>
      <c r="B231" s="28"/>
      <c r="C231" s="20" t="s">
        <v>161</v>
      </c>
      <c r="D231" s="14">
        <v>52000</v>
      </c>
      <c r="E231" s="91">
        <v>24996</v>
      </c>
      <c r="F231" s="16">
        <f>E231/D231</f>
        <v>0.4806923076923077</v>
      </c>
    </row>
    <row r="232" spans="1:6" ht="12.75">
      <c r="A232" s="36"/>
      <c r="B232" s="42">
        <v>90004</v>
      </c>
      <c r="C232" s="43" t="s">
        <v>47</v>
      </c>
      <c r="D232" s="14">
        <f>SUM(D231)</f>
        <v>52000</v>
      </c>
      <c r="E232" s="91">
        <f>SUM(E231)</f>
        <v>24996</v>
      </c>
      <c r="F232" s="16">
        <f>E232/D232</f>
        <v>0.4806923076923077</v>
      </c>
    </row>
    <row r="233" spans="1:6" ht="12.75">
      <c r="A233" s="11"/>
      <c r="B233" s="28">
        <v>90015</v>
      </c>
      <c r="C233" s="29" t="s">
        <v>23</v>
      </c>
      <c r="D233" s="14"/>
      <c r="E233" s="14"/>
      <c r="F233" s="16"/>
    </row>
    <row r="234" spans="1:6" ht="13.5" customHeight="1">
      <c r="A234" s="11"/>
      <c r="B234" s="28"/>
      <c r="C234" s="20" t="s">
        <v>8</v>
      </c>
      <c r="D234" s="14">
        <v>150000</v>
      </c>
      <c r="E234" s="14">
        <v>58532.24</v>
      </c>
      <c r="F234" s="16">
        <f>E234/D234</f>
        <v>0.39021493333333335</v>
      </c>
    </row>
    <row r="235" spans="1:6" ht="15" customHeight="1">
      <c r="A235" s="36"/>
      <c r="B235" s="28"/>
      <c r="C235" s="43" t="s">
        <v>84</v>
      </c>
      <c r="D235" s="14">
        <v>200000</v>
      </c>
      <c r="E235" s="14">
        <v>89955.52</v>
      </c>
      <c r="F235" s="16"/>
    </row>
    <row r="236" spans="1:6" ht="12.75">
      <c r="A236" s="11"/>
      <c r="B236" s="42">
        <v>90015</v>
      </c>
      <c r="C236" s="20" t="s">
        <v>47</v>
      </c>
      <c r="D236" s="14">
        <f>SUM(D234:D235)</f>
        <v>350000</v>
      </c>
      <c r="E236" s="14">
        <f>SUM(E234:E235)</f>
        <v>148487.76</v>
      </c>
      <c r="F236" s="16">
        <f>E236/D236</f>
        <v>0.42425074285714287</v>
      </c>
    </row>
    <row r="237" spans="1:6" ht="24">
      <c r="A237" s="36"/>
      <c r="B237" s="28">
        <v>90019</v>
      </c>
      <c r="C237" s="66" t="s">
        <v>111</v>
      </c>
      <c r="D237" s="14"/>
      <c r="E237" s="14"/>
      <c r="F237" s="16"/>
    </row>
    <row r="238" spans="1:6" ht="24">
      <c r="A238" s="36"/>
      <c r="B238" s="28"/>
      <c r="C238" s="43" t="s">
        <v>120</v>
      </c>
      <c r="D238" s="14">
        <v>25000</v>
      </c>
      <c r="E238" s="14">
        <v>10611.24</v>
      </c>
      <c r="F238" s="16">
        <f>E238/D238</f>
        <v>0.4244496</v>
      </c>
    </row>
    <row r="239" spans="1:6" ht="12.75">
      <c r="A239" s="36"/>
      <c r="B239" s="42">
        <v>90019</v>
      </c>
      <c r="C239" s="43" t="s">
        <v>47</v>
      </c>
      <c r="D239" s="14">
        <f>D238</f>
        <v>25000</v>
      </c>
      <c r="E239" s="14">
        <f>E238</f>
        <v>10611.24</v>
      </c>
      <c r="F239" s="16">
        <f>E239/D239</f>
        <v>0.4244496</v>
      </c>
    </row>
    <row r="240" spans="1:6" ht="12.75">
      <c r="A240" s="36"/>
      <c r="B240" s="28">
        <v>90095</v>
      </c>
      <c r="C240" s="66" t="s">
        <v>6</v>
      </c>
      <c r="D240" s="14"/>
      <c r="E240" s="14"/>
      <c r="F240" s="16"/>
    </row>
    <row r="241" spans="1:6" ht="93" customHeight="1">
      <c r="A241" s="36"/>
      <c r="B241" s="28"/>
      <c r="C241" s="61" t="s">
        <v>162</v>
      </c>
      <c r="D241" s="30">
        <v>123706</v>
      </c>
      <c r="E241" s="94">
        <v>26538.1</v>
      </c>
      <c r="F241" s="16">
        <f>E241/D241</f>
        <v>0.2145255686870483</v>
      </c>
    </row>
    <row r="242" spans="1:6" ht="12.75">
      <c r="A242" s="36"/>
      <c r="B242" s="31"/>
      <c r="C242" s="60" t="s">
        <v>84</v>
      </c>
      <c r="D242" s="30">
        <v>101000</v>
      </c>
      <c r="E242" s="30">
        <v>0</v>
      </c>
      <c r="F242" s="16"/>
    </row>
    <row r="243" spans="1:6" ht="12.75">
      <c r="A243" s="36"/>
      <c r="B243" s="42">
        <v>90095</v>
      </c>
      <c r="C243" s="43" t="s">
        <v>47</v>
      </c>
      <c r="D243" s="14">
        <f>D241+D242</f>
        <v>224706</v>
      </c>
      <c r="E243" s="91">
        <f>E241+E242</f>
        <v>26538.1</v>
      </c>
      <c r="F243" s="16">
        <f>E243/D243</f>
        <v>0.11810143031338727</v>
      </c>
    </row>
    <row r="244" spans="1:6" ht="15" customHeight="1">
      <c r="A244" s="35">
        <v>900</v>
      </c>
      <c r="B244" s="68"/>
      <c r="C244" s="69" t="s">
        <v>59</v>
      </c>
      <c r="D244" s="21">
        <f>D243+D239+D236+D232+D229+D226+D222</f>
        <v>997706</v>
      </c>
      <c r="E244" s="21">
        <f>E243+E239+E236+E232+E229+E226+E222</f>
        <v>265993.14</v>
      </c>
      <c r="F244" s="16">
        <f>E244/D244</f>
        <v>0.26660473125349554</v>
      </c>
    </row>
    <row r="245" spans="1:6" ht="21.75" customHeight="1">
      <c r="A245" s="14">
        <v>921</v>
      </c>
      <c r="B245" s="67"/>
      <c r="C245" s="34" t="s">
        <v>39</v>
      </c>
      <c r="D245" s="35"/>
      <c r="E245" s="35"/>
      <c r="F245" s="16"/>
    </row>
    <row r="246" spans="1:6" ht="12.75">
      <c r="A246" s="11"/>
      <c r="B246" s="31">
        <v>92105</v>
      </c>
      <c r="C246" s="83" t="s">
        <v>68</v>
      </c>
      <c r="D246" s="35"/>
      <c r="E246" s="35"/>
      <c r="F246" s="16"/>
    </row>
    <row r="247" spans="1:6" ht="12.75">
      <c r="A247" s="11"/>
      <c r="B247" s="84"/>
      <c r="C247" s="85" t="s">
        <v>8</v>
      </c>
      <c r="D247" s="47">
        <v>5000</v>
      </c>
      <c r="E247" s="47">
        <v>0</v>
      </c>
      <c r="F247" s="16"/>
    </row>
    <row r="248" spans="1:6" ht="12.75">
      <c r="A248" s="11"/>
      <c r="B248" s="31">
        <v>92105</v>
      </c>
      <c r="C248" s="85" t="s">
        <v>47</v>
      </c>
      <c r="D248" s="47">
        <f>SUM(D247)</f>
        <v>5000</v>
      </c>
      <c r="E248" s="47">
        <f>SUM(E247)</f>
        <v>0</v>
      </c>
      <c r="F248" s="16"/>
    </row>
    <row r="249" spans="1:6" ht="12.75">
      <c r="A249" s="11"/>
      <c r="B249" s="86">
        <v>92109</v>
      </c>
      <c r="C249" s="29" t="s">
        <v>24</v>
      </c>
      <c r="D249" s="14"/>
      <c r="E249" s="14"/>
      <c r="F249" s="16"/>
    </row>
    <row r="250" spans="1:6" ht="12.75">
      <c r="A250" s="36"/>
      <c r="B250" s="31"/>
      <c r="C250" s="20" t="s">
        <v>52</v>
      </c>
      <c r="D250" s="14">
        <v>695721</v>
      </c>
      <c r="E250" s="14">
        <v>293446.79</v>
      </c>
      <c r="F250" s="16">
        <f>E250/D250</f>
        <v>0.42178802997178466</v>
      </c>
    </row>
    <row r="251" spans="1:6" ht="11.25" customHeight="1">
      <c r="A251" s="11"/>
      <c r="B251" s="28"/>
      <c r="C251" s="20" t="s">
        <v>117</v>
      </c>
      <c r="D251" s="32">
        <v>676000</v>
      </c>
      <c r="E251" s="93">
        <v>288002</v>
      </c>
      <c r="F251" s="16">
        <f>E251/D251</f>
        <v>0.42603846153846153</v>
      </c>
    </row>
    <row r="252" spans="1:6" ht="147" customHeight="1">
      <c r="A252" s="36"/>
      <c r="B252" s="28"/>
      <c r="C252" s="43" t="s">
        <v>163</v>
      </c>
      <c r="D252" s="32"/>
      <c r="E252" s="32"/>
      <c r="F252" s="16"/>
    </row>
    <row r="253" spans="1:6" ht="12" customHeight="1">
      <c r="A253" s="36"/>
      <c r="B253" s="28"/>
      <c r="C253" s="43" t="s">
        <v>84</v>
      </c>
      <c r="D253" s="30">
        <v>150000</v>
      </c>
      <c r="E253" s="30"/>
      <c r="F253" s="16">
        <f>E253/D253</f>
        <v>0</v>
      </c>
    </row>
    <row r="254" spans="1:6" ht="13.5" customHeight="1">
      <c r="A254" s="11"/>
      <c r="B254" s="28">
        <v>92109</v>
      </c>
      <c r="C254" s="20" t="s">
        <v>47</v>
      </c>
      <c r="D254" s="30">
        <f>D250+D253</f>
        <v>845721</v>
      </c>
      <c r="E254" s="94">
        <f>E250+E253</f>
        <v>293446.79</v>
      </c>
      <c r="F254" s="16">
        <f>E254/D254</f>
        <v>0.346978246963242</v>
      </c>
    </row>
    <row r="255" spans="1:6" ht="12" customHeight="1">
      <c r="A255" s="11"/>
      <c r="B255" s="50">
        <v>92116</v>
      </c>
      <c r="C255" s="29" t="s">
        <v>25</v>
      </c>
      <c r="D255" s="14"/>
      <c r="E255" s="14"/>
      <c r="F255" s="16"/>
    </row>
    <row r="256" spans="1:6" ht="12.75">
      <c r="A256" s="11"/>
      <c r="B256" s="28"/>
      <c r="C256" s="20" t="s">
        <v>107</v>
      </c>
      <c r="D256" s="14">
        <v>188000</v>
      </c>
      <c r="E256" s="91">
        <v>107002</v>
      </c>
      <c r="F256" s="16">
        <f>E256/D256</f>
        <v>0.5691595744680851</v>
      </c>
    </row>
    <row r="257" spans="1:6" ht="24" customHeight="1">
      <c r="A257" s="11"/>
      <c r="B257" s="28"/>
      <c r="C257" s="20" t="s">
        <v>147</v>
      </c>
      <c r="D257" s="14">
        <v>188000</v>
      </c>
      <c r="E257" s="91">
        <v>107002</v>
      </c>
      <c r="F257" s="16">
        <f>E257/D257</f>
        <v>0.5691595744680851</v>
      </c>
    </row>
    <row r="258" spans="1:6" ht="13.5" customHeight="1">
      <c r="A258" s="11"/>
      <c r="B258" s="28"/>
      <c r="C258" s="20" t="s">
        <v>155</v>
      </c>
      <c r="D258" s="14">
        <v>50000</v>
      </c>
      <c r="E258" s="91">
        <v>20357.48</v>
      </c>
      <c r="F258" s="16">
        <f>E258/D258</f>
        <v>0.4071496</v>
      </c>
    </row>
    <row r="259" spans="1:6" ht="11.25" customHeight="1">
      <c r="A259" s="11"/>
      <c r="B259" s="42">
        <v>92116</v>
      </c>
      <c r="C259" s="20" t="s">
        <v>47</v>
      </c>
      <c r="D259" s="14">
        <f>D256+D258</f>
        <v>238000</v>
      </c>
      <c r="E259" s="14">
        <f>E256+E258</f>
        <v>127359.48</v>
      </c>
      <c r="F259" s="16">
        <f>E259/D259</f>
        <v>0.5351238655462185</v>
      </c>
    </row>
    <row r="260" spans="1:6" ht="12.75">
      <c r="A260" s="11"/>
      <c r="B260" s="50">
        <v>92195</v>
      </c>
      <c r="C260" s="29" t="s">
        <v>6</v>
      </c>
      <c r="D260" s="14"/>
      <c r="E260" s="14"/>
      <c r="F260" s="16"/>
    </row>
    <row r="261" spans="1:6" ht="27" customHeight="1">
      <c r="A261" s="11"/>
      <c r="B261" s="31"/>
      <c r="C261" s="20" t="s">
        <v>166</v>
      </c>
      <c r="D261" s="32">
        <v>44991</v>
      </c>
      <c r="E261" s="93">
        <v>14103.5</v>
      </c>
      <c r="F261" s="16">
        <f>E261/D261</f>
        <v>0.31347380587228557</v>
      </c>
    </row>
    <row r="262" spans="1:6" ht="12.75">
      <c r="A262" s="11"/>
      <c r="B262" s="31">
        <v>92195</v>
      </c>
      <c r="C262" s="20" t="s">
        <v>47</v>
      </c>
      <c r="D262" s="30">
        <f>D261</f>
        <v>44991</v>
      </c>
      <c r="E262" s="94">
        <f>E261</f>
        <v>14103.5</v>
      </c>
      <c r="F262" s="16">
        <f>E262/D262</f>
        <v>0.31347380587228557</v>
      </c>
    </row>
    <row r="263" spans="1:6" ht="12.75">
      <c r="A263" s="21">
        <v>921</v>
      </c>
      <c r="B263" s="67"/>
      <c r="C263" s="40" t="s">
        <v>59</v>
      </c>
      <c r="D263" s="21">
        <f>D262+D259+D254+D248</f>
        <v>1133712</v>
      </c>
      <c r="E263" s="21">
        <f>E262+E259+E254+E248</f>
        <v>434909.76999999996</v>
      </c>
      <c r="F263" s="16">
        <f>E263/D263</f>
        <v>0.38361574191681835</v>
      </c>
    </row>
    <row r="264" spans="1:6" ht="12.75">
      <c r="A264" s="11">
        <v>926</v>
      </c>
      <c r="B264" s="84"/>
      <c r="C264" s="34" t="s">
        <v>40</v>
      </c>
      <c r="D264" s="35"/>
      <c r="E264" s="35"/>
      <c r="F264" s="48"/>
    </row>
    <row r="265" spans="1:6" ht="12.75">
      <c r="A265" s="27" t="s">
        <v>27</v>
      </c>
      <c r="B265" s="50">
        <v>92601</v>
      </c>
      <c r="C265" s="29" t="s">
        <v>37</v>
      </c>
      <c r="D265" s="14"/>
      <c r="E265" s="14"/>
      <c r="F265" s="16"/>
    </row>
    <row r="266" spans="1:6" ht="12.75">
      <c r="A266" s="11"/>
      <c r="B266" s="28"/>
      <c r="C266" s="20" t="s">
        <v>51</v>
      </c>
      <c r="D266" s="14">
        <v>125000</v>
      </c>
      <c r="E266" s="14">
        <v>51544.14</v>
      </c>
      <c r="F266" s="48">
        <f>E266/D266</f>
        <v>0.41235312</v>
      </c>
    </row>
    <row r="267" spans="1:6" ht="12.75">
      <c r="A267" s="36"/>
      <c r="B267" s="28"/>
      <c r="C267" s="46" t="s">
        <v>108</v>
      </c>
      <c r="D267" s="47">
        <v>16000</v>
      </c>
      <c r="E267" s="92">
        <v>900</v>
      </c>
      <c r="F267" s="48">
        <f>E267/D267</f>
        <v>0.05625</v>
      </c>
    </row>
    <row r="268" spans="1:6" ht="24">
      <c r="A268" s="36"/>
      <c r="B268" s="28"/>
      <c r="C268" s="46" t="s">
        <v>164</v>
      </c>
      <c r="D268" s="47"/>
      <c r="E268" s="47"/>
      <c r="F268" s="48"/>
    </row>
    <row r="269" spans="1:6" ht="12.75">
      <c r="A269" s="36"/>
      <c r="B269" s="28"/>
      <c r="C269" s="46" t="s">
        <v>84</v>
      </c>
      <c r="D269" s="47">
        <v>62000</v>
      </c>
      <c r="E269" s="92">
        <v>0</v>
      </c>
      <c r="F269" s="48">
        <f>E269/D269</f>
        <v>0</v>
      </c>
    </row>
    <row r="270" spans="1:6" ht="11.25" customHeight="1">
      <c r="A270" s="11"/>
      <c r="B270" s="28">
        <v>92601</v>
      </c>
      <c r="C270" s="45" t="s">
        <v>47</v>
      </c>
      <c r="D270" s="14">
        <f>D266+D269</f>
        <v>187000</v>
      </c>
      <c r="E270" s="14">
        <f>E266+E269</f>
        <v>51544.14</v>
      </c>
      <c r="F270" s="16">
        <f>E270/D270</f>
        <v>0.27563711229946525</v>
      </c>
    </row>
    <row r="271" spans="1:6" ht="12.75">
      <c r="A271" s="11"/>
      <c r="B271" s="50">
        <v>92605</v>
      </c>
      <c r="C271" s="29" t="s">
        <v>26</v>
      </c>
      <c r="D271" s="14"/>
      <c r="E271" s="14"/>
      <c r="F271" s="16"/>
    </row>
    <row r="272" spans="1:6" ht="12.75">
      <c r="A272" s="11"/>
      <c r="B272" s="28"/>
      <c r="C272" s="20" t="s">
        <v>54</v>
      </c>
      <c r="D272" s="14">
        <v>99600</v>
      </c>
      <c r="E272" s="91">
        <v>66285.28</v>
      </c>
      <c r="F272" s="16">
        <f aca="true" t="shared" si="5" ref="F272:F280">E272/D272</f>
        <v>0.665514859437751</v>
      </c>
    </row>
    <row r="273" spans="1:6" ht="14.25" customHeight="1">
      <c r="A273" s="36"/>
      <c r="B273" s="28"/>
      <c r="C273" s="43" t="s">
        <v>143</v>
      </c>
      <c r="D273" s="32">
        <v>58000</v>
      </c>
      <c r="E273" s="93">
        <v>44000</v>
      </c>
      <c r="F273" s="16">
        <f t="shared" si="5"/>
        <v>0.7586206896551724</v>
      </c>
    </row>
    <row r="274" spans="1:6" ht="14.25" customHeight="1">
      <c r="A274" s="36"/>
      <c r="B274" s="28"/>
      <c r="C274" s="43" t="s">
        <v>96</v>
      </c>
      <c r="D274" s="32">
        <v>2000</v>
      </c>
      <c r="E274" s="93"/>
      <c r="F274" s="16">
        <f t="shared" si="5"/>
        <v>0</v>
      </c>
    </row>
    <row r="275" spans="1:6" ht="37.5" customHeight="1">
      <c r="A275" s="36"/>
      <c r="B275" s="28"/>
      <c r="C275" s="43" t="s">
        <v>165</v>
      </c>
      <c r="D275" s="32"/>
      <c r="E275" s="93"/>
      <c r="F275" s="16"/>
    </row>
    <row r="276" spans="1:6" ht="12.75">
      <c r="A276" s="36"/>
      <c r="B276" s="42">
        <v>92605</v>
      </c>
      <c r="C276" s="43" t="s">
        <v>47</v>
      </c>
      <c r="D276" s="30">
        <f>D272</f>
        <v>99600</v>
      </c>
      <c r="E276" s="94">
        <f>E272</f>
        <v>66285.28</v>
      </c>
      <c r="F276" s="16">
        <f t="shared" si="5"/>
        <v>0.665514859437751</v>
      </c>
    </row>
    <row r="277" spans="1:6" ht="12.75">
      <c r="A277" s="81">
        <v>926</v>
      </c>
      <c r="B277" s="70"/>
      <c r="C277" s="40" t="s">
        <v>59</v>
      </c>
      <c r="D277" s="21">
        <f>SUM(D276,D270)</f>
        <v>286600</v>
      </c>
      <c r="E277" s="21">
        <f>SUM(E276,E270)</f>
        <v>117829.42</v>
      </c>
      <c r="F277" s="16">
        <f t="shared" si="5"/>
        <v>0.4111284717376134</v>
      </c>
    </row>
    <row r="278" spans="1:6" ht="12.75">
      <c r="A278" s="14"/>
      <c r="B278" s="72"/>
      <c r="C278" s="40" t="s">
        <v>113</v>
      </c>
      <c r="D278" s="21">
        <f>SUM(D277,D263,D244,D218,D209,D175,D161,D121,D117,D112,D107,D88,D83,D60,D50,D39,D29,D25,D21)</f>
        <v>29311541</v>
      </c>
      <c r="E278" s="95">
        <f>SUM(E277,E263,E244,E218,E209,E175,E161,E121,E117,E112,E107,E88,E83,E60,E50,E39,E29,E25,E21)</f>
        <v>12060096.58</v>
      </c>
      <c r="F278" s="16">
        <f t="shared" si="5"/>
        <v>0.41144532728593153</v>
      </c>
    </row>
    <row r="279" spans="1:6" ht="12.75">
      <c r="A279" s="100"/>
      <c r="B279" s="100"/>
      <c r="C279" s="14" t="s">
        <v>114</v>
      </c>
      <c r="D279" s="14">
        <f>D278-D280</f>
        <v>24899029</v>
      </c>
      <c r="E279" s="14">
        <f>E278-E280</f>
        <v>11740121.15</v>
      </c>
      <c r="F279" s="16">
        <f t="shared" si="5"/>
        <v>0.47150919620198845</v>
      </c>
    </row>
    <row r="280" spans="1:6" ht="12.75">
      <c r="A280" s="100"/>
      <c r="B280" s="100"/>
      <c r="C280" s="14" t="s">
        <v>115</v>
      </c>
      <c r="D280" s="14">
        <f>D269+D258+D253+D242+D235+D225+D221+D127+D97+D91+D81+D73+D48+D37+D34+D28+D12</f>
        <v>4412512</v>
      </c>
      <c r="E280" s="14">
        <f>E269+E258+E253+E242+E235+E225+E221+E127+E97+E91+E81+E73+E48+E37+E34+E28+E12</f>
        <v>319975.42999999993</v>
      </c>
      <c r="F280" s="16">
        <f t="shared" si="5"/>
        <v>0.07251548097772877</v>
      </c>
    </row>
    <row r="286" ht="15.75">
      <c r="F286" s="104" t="s">
        <v>167</v>
      </c>
    </row>
    <row r="287" ht="15.75">
      <c r="F287" s="104" t="s">
        <v>168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2007-08-21T10:26:36Z</cp:lastPrinted>
  <dcterms:created xsi:type="dcterms:W3CDTF">2000-09-21T07:22:22Z</dcterms:created>
  <dcterms:modified xsi:type="dcterms:W3CDTF">2007-08-28T09:17:39Z</dcterms:modified>
  <cp:category/>
  <cp:version/>
  <cp:contentType/>
  <cp:contentStatus/>
</cp:coreProperties>
</file>