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<sst xmlns="http://schemas.openxmlformats.org/spreadsheetml/2006/main" count="300" uniqueCount="158">
  <si>
    <t>Dział</t>
  </si>
  <si>
    <t>Rozdział</t>
  </si>
  <si>
    <t>Treść</t>
  </si>
  <si>
    <t xml:space="preserve">0 1008 </t>
  </si>
  <si>
    <t>Budowa i utrzymanie urządzeń melioracji wodnych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</si>
  <si>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</si>
  <si>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</si>
  <si>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</si>
  <si>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</si>
  <si>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</si>
  <si>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</si>
  <si>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</si>
  <si>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</si>
  <si>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</si>
  <si>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</si>
  <si>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</si>
  <si>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</si>
  <si>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</si>
  <si>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</si>
  <si>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</si>
  <si>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</si>
  <si>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</si>
  <si>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</si>
  <si>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</si>
  <si>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</si>
  <si>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</si>
  <si>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</si>
  <si>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</si>
  <si>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</si>
  <si>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</si>
  <si>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</si>
  <si>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</si>
  <si>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</si>
  <si>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</si>
  <si>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</si>
  <si>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</si>
  <si>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</si>
  <si>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</si>
  <si>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</si>
  <si>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</si>
  <si>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</si>
  <si>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</si>
  <si>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</si>
  <si>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0 1008</t>
  </si>
  <si>
    <t>RAZEM</t>
  </si>
  <si>
    <t>Wynagrodzenia osobowe pracowników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</si>
  <si>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</si>
  <si>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</si>
  <si>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</si>
  <si>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</si>
  <si>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</si>
  <si>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</si>
  <si>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</si>
  <si>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</si>
  <si>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</si>
  <si>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</si>
  <si>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</si>
  <si>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</si>
  <si>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 xml:space="preserve">Zasiłki i pomoc w naturze oraz składki na ubezpieczenia społeczne </t>
  </si>
  <si>
    <t>Rezerwy ogólne i celowe</t>
  </si>
  <si>
    <t>Plany zagospodarowania przestrzennego</t>
  </si>
  <si>
    <t>URZĘDY NACZELNYCH ORGANÓW WŁADZY PAŃST.,KONTR. I OCHR. PR ORAZ SĄDOWNICTWA</t>
  </si>
  <si>
    <t>Świadczenia rodzinne oraz składki na ubezpieczenia emerytalne i rentowe z ubezpieczenia społecznego</t>
  </si>
  <si>
    <t>POMOC SPOŁECZNA</t>
  </si>
  <si>
    <t>Ogółem</t>
  </si>
  <si>
    <t xml:space="preserve">Składki na ubezpieczenia zdrowotne opłacane za osoby pobierające niektóre świadczenia z pomocy społecznej </t>
  </si>
  <si>
    <t>Wydatki bieżące- zadania własne, w tym:</t>
  </si>
  <si>
    <t>Wydatki bieżące- obsługa długu (odsetki od kredytów)</t>
  </si>
  <si>
    <t>Przedszkola</t>
  </si>
  <si>
    <t>Dodatki mieszkaniowe</t>
  </si>
  <si>
    <t>Oddziały przedszkolne przy szkołach podstawowych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</si>
  <si>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</si>
  <si>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</si>
  <si>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</si>
  <si>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</si>
  <si>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TRANSPORT I ŁĄCZNOŚĆ</t>
  </si>
  <si>
    <t>Promocja jednostek samorządu terytorialnego</t>
  </si>
  <si>
    <t>Wydatki majątkowe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</si>
  <si>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</si>
  <si>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</si>
  <si>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0 1010</t>
  </si>
  <si>
    <t>wynagrodzenia i pochodne od wynagrodzeń:</t>
  </si>
  <si>
    <t>0 20</t>
  </si>
  <si>
    <t>0 2001</t>
  </si>
  <si>
    <t>Gospodarka leśna</t>
  </si>
  <si>
    <t>LEŚNICTWO</t>
  </si>
  <si>
    <t xml:space="preserve">Wydatki bieżące                   </t>
  </si>
  <si>
    <t>wynagrodzenia i pochodne od wynagrodzeń</t>
  </si>
  <si>
    <t>Cmentarze</t>
  </si>
  <si>
    <t xml:space="preserve">Wydatki bieżące:,  w tym </t>
  </si>
  <si>
    <t xml:space="preserve">wynagrodzenia i pochodne od wynagrodzeń       </t>
  </si>
  <si>
    <t>dotacje</t>
  </si>
  <si>
    <t xml:space="preserve">wynagrodzenia i pochodne od wynagrodzeń                   </t>
  </si>
  <si>
    <t>I.Wydatki bieżące-Stołówka Miejska, w tym: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</si>
  <si>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</si>
  <si>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</si>
  <si>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</si>
  <si>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</si>
  <si>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</si>
  <si>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Gospodarka ściekowa i ochrona wód</t>
  </si>
  <si>
    <t>Wpływy i wydatki związane z gromadzeniem środków z opłat i kar za korzystanie ze środowiska</t>
  </si>
  <si>
    <t>Infrastruktura wodociągowa i sanitacyjna wsi</t>
  </si>
  <si>
    <t>WYDATKI BIEŻĄCE</t>
  </si>
  <si>
    <t>WYDATKI MAJĄTKOWE</t>
  </si>
  <si>
    <t xml:space="preserve">dotacje                                         </t>
  </si>
  <si>
    <t>Wydatki bieżące- zarząd gminnym wysypiskiem śmieci</t>
  </si>
  <si>
    <t>Plan na 2007r.</t>
  </si>
  <si>
    <t>% (5:4)</t>
  </si>
  <si>
    <t>WYTWARZANIE I ZAOPATRYWANIE W ENERGIĘ ELEKTRYCZNĄ , GAZ I WODĘ</t>
  </si>
  <si>
    <t>5.Przebudowa ul.Harcerskiej w Wołczynie- 15.000 zł</t>
  </si>
  <si>
    <t>Wydatki majątkowe- Remont sieci kanalizacji deszczowej w ciągu drogi krajowej nr 42 w Wołczynie</t>
  </si>
  <si>
    <t>Wydatki majątkowe- Budowa cmentarza komunalnego w Wołczynie</t>
  </si>
  <si>
    <t>Wydatki majątkowe- "e-Urząd dla mieszkańca Opolszczyzny"</t>
  </si>
  <si>
    <t>Wydatki majątkowe-Termomodernizacja budynku Szkoły Podstawowej w Komorznie</t>
  </si>
  <si>
    <t>Wydatki majątkowe-Modernizacja oczyszczalni ścieków w Wołczynie</t>
  </si>
  <si>
    <t>Wydatki majątkowe-Rekultywacja miejskiego składowiska odpadów komunalnych</t>
  </si>
  <si>
    <t>Wydatki majątkowe-Modernizacja systemu oświetlenia dróg na terenie gminy Wołczyn</t>
  </si>
  <si>
    <t>Wydatki majątkowe-Zagospodarowanie źródeł termalnych</t>
  </si>
  <si>
    <t>Wydatki majątkowe-Budowa zaplecza socjalnego w świetlicy wiejskiej w Skałagach</t>
  </si>
  <si>
    <t>do uchwały Rady Miejskiej w Wołczynie</t>
  </si>
  <si>
    <t xml:space="preserve">z dnia </t>
  </si>
  <si>
    <t>PLAN WYDATKÓW BUDŻETOWYCH NA 2007 r.</t>
  </si>
  <si>
    <t>Przewidy-wane wykonanie w 2006r.</t>
  </si>
  <si>
    <t>1. Budowa sieci kanalizacji sanitarnej w Wierzbicy Górnej II etap i Gierałcicach</t>
  </si>
  <si>
    <t>2.Budowa sieci kanalizacji sanitarnej w Ligocie Wołczynskiej</t>
  </si>
  <si>
    <t>4. Budowa wodociągu w Świniarach Małych</t>
  </si>
  <si>
    <t>1.Przebudowa ul.Polnej w Wołczynie</t>
  </si>
  <si>
    <t>2.Modernizacja drogi Krzywiczyny-Świniary Wielkie</t>
  </si>
  <si>
    <t>7.Odbudowa mostu na Czarnej Wodzie w Duczowie Małym</t>
  </si>
  <si>
    <t>8.Przebudowa ul. Przyjaciół w Wołczynie</t>
  </si>
  <si>
    <t>10.Przebudowa mostu na Stobrawie (Młynówka) w Wasicach</t>
  </si>
  <si>
    <t>2.Adaptacja budynku szkoły w Wierzbicy Dolnej na cele mieszkalne</t>
  </si>
  <si>
    <t xml:space="preserve">Wydatki bieżące </t>
  </si>
  <si>
    <t xml:space="preserve">wynagrodzenia i pochodne od wynagrodzeń </t>
  </si>
  <si>
    <t>Wydatki bieżące-rezerwa ogólna-30000, celowa-30000</t>
  </si>
  <si>
    <t>OŚWIATA I WYCHOWANIE</t>
  </si>
  <si>
    <t xml:space="preserve">Przeciwdziałanie alkoholizmowi </t>
  </si>
  <si>
    <t>wydatki bieżące</t>
  </si>
  <si>
    <t xml:space="preserve">II.Wydatki bieżące- świadczenia OPS                                                                                 </t>
  </si>
  <si>
    <t>III. Wydatki Bieżące- Prace społecznie-użyteczne</t>
  </si>
  <si>
    <t xml:space="preserve">EDUKACYJNA OPIEKA WYCHOWAWCZA </t>
  </si>
  <si>
    <t xml:space="preserve">wydatki bieżące </t>
  </si>
  <si>
    <t xml:space="preserve">dotacje                                                   </t>
  </si>
  <si>
    <t xml:space="preserve">dotacje                                                                    </t>
  </si>
  <si>
    <t>`</t>
  </si>
  <si>
    <t>RAZEM WYDATKI</t>
  </si>
  <si>
    <t>3.Budowa sieci wodociągowej Duczów Mały-Jedliska i Wąsice</t>
  </si>
  <si>
    <t>5.Budowa wodociągu do miejscowości Bruny -Kolonie Jedrzejowice i Chomącko</t>
  </si>
  <si>
    <t xml:space="preserve">6.Modernizacja ujęcia wody w Krzywiczynach </t>
  </si>
  <si>
    <t>3.Przebudowa ul. Młyńskiej w Wąsicach</t>
  </si>
  <si>
    <t>Wydatki majątkowe- Uzbrojenie w sieci osiedle domów jednorodzinnych przy ul. Poznańskiej w Wołczynie</t>
  </si>
  <si>
    <t>4.Odbudowa mostu na Stobrawie w Markotowie Dużym</t>
  </si>
  <si>
    <t>6.Przebudowa ul.Ogrodowej z łącznikiem do ul. Byczynskiej w Wołczynie</t>
  </si>
  <si>
    <t>9.Przebudowa ul. Dzierżona w Wołczynie</t>
  </si>
  <si>
    <t>1.Adaptacja budynku szkoły na lokale socjalne w Markotowie Dużym</t>
  </si>
  <si>
    <t>1.Remont elewacji budynku Urzędu Miejskiego z wymiana stolarki otworowej</t>
  </si>
  <si>
    <t>2.Adaptacja pomieszczeń gospodarczych w Urzędzie Miejskim na biura , w tym biuro obsługi interesanta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</si>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</sst>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2" xfId="17" applyFont="1" applyBorder="1" applyAlignment="1">
      <alignment/>
    </xf>
    <xf numFmtId="9" fontId="5" fillId="0" borderId="2" xfId="17" applyFont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9" fontId="1" fillId="0" borderId="8" xfId="17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2" xfId="17" applyFont="1" applyBorder="1" applyAlignment="1">
      <alignment vertical="top"/>
    </xf>
    <xf numFmtId="0" fontId="2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top"/>
    </xf>
    <xf numFmtId="1" fontId="1" fillId="0" borderId="8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2" xfId="0" applyNumberForma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 topLeftCell="A231">
      <selection activeCell="E151" sqref="E151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3.25390625" style="0" customWidth="1"/>
    <col min="4" max="4" width="9.875" style="0" customWidth="1"/>
    <col min="5" max="5" width="12.375" style="0" customWidth="1"/>
    <col min="6" max="6" width="8.125" style="0" customWidth="1"/>
    <col min="7" max="7" width="8.875" style="0" customWidth="1"/>
  </cols>
  <sheetData>
    <row r="1" ht="12.75">
      <c r="C1" s="2" t="s">
        <v>157</v>
      </c>
    </row>
    <row r="2" ht="12.75">
      <c r="C2" s="2" t="s">
        <v>119</v>
      </c>
    </row>
    <row r="3" ht="12.75">
      <c r="C3" s="2" t="s">
        <v>120</v>
      </c>
    </row>
    <row r="4" spans="1:6" ht="12.75">
      <c r="A4" s="2"/>
      <c r="B4" s="2"/>
      <c r="C4" s="3"/>
      <c r="D4" s="4"/>
      <c r="E4" s="2"/>
      <c r="F4" s="2"/>
    </row>
    <row r="5" spans="1:6" ht="15.75">
      <c r="A5" s="2"/>
      <c r="B5" s="2"/>
      <c r="C5" s="89" t="s">
        <v>121</v>
      </c>
      <c r="D5" s="2"/>
      <c r="E5" s="2"/>
      <c r="F5" s="2"/>
    </row>
    <row r="6" spans="1:7" ht="62.25" customHeight="1">
      <c r="A6" s="6" t="s">
        <v>0</v>
      </c>
      <c r="B6" s="6" t="s">
        <v>1</v>
      </c>
      <c r="C6" s="6" t="s">
        <v>2</v>
      </c>
      <c r="D6" s="34" t="s">
        <v>122</v>
      </c>
      <c r="E6" s="7" t="s">
        <v>106</v>
      </c>
      <c r="F6" s="7" t="s">
        <v>107</v>
      </c>
      <c r="G6" s="1"/>
    </row>
    <row r="7" spans="1:7" ht="12.75">
      <c r="A7" s="8">
        <v>1</v>
      </c>
      <c r="B7" s="5">
        <v>2</v>
      </c>
      <c r="C7" s="9">
        <v>3</v>
      </c>
      <c r="D7" s="5">
        <v>4</v>
      </c>
      <c r="E7" s="5">
        <v>5</v>
      </c>
      <c r="F7" s="5">
        <v>6</v>
      </c>
      <c r="G7" s="1"/>
    </row>
    <row r="8" spans="1:7" ht="12.75">
      <c r="A8" s="8" t="s">
        <v>29</v>
      </c>
      <c r="B8" s="9"/>
      <c r="C8" s="9" t="s">
        <v>30</v>
      </c>
      <c r="D8" s="5"/>
      <c r="E8" s="5"/>
      <c r="F8" s="5"/>
      <c r="G8" s="1"/>
    </row>
    <row r="9" spans="1:7" ht="12.75">
      <c r="A9" s="10" t="s">
        <v>27</v>
      </c>
      <c r="B9" s="41" t="s">
        <v>3</v>
      </c>
      <c r="C9" s="42" t="s">
        <v>4</v>
      </c>
      <c r="D9" s="11"/>
      <c r="E9" s="11"/>
      <c r="F9" s="11"/>
      <c r="G9" s="1"/>
    </row>
    <row r="10" spans="1:7" ht="12.75">
      <c r="A10" s="10"/>
      <c r="B10" s="41"/>
      <c r="C10" s="43" t="s">
        <v>49</v>
      </c>
      <c r="D10" s="11">
        <v>158727</v>
      </c>
      <c r="E10" s="11">
        <f>50000+8603-10000</f>
        <v>48603</v>
      </c>
      <c r="F10" s="12">
        <f>E10/D10</f>
        <v>0.30620499347937025</v>
      </c>
      <c r="G10" s="1"/>
    </row>
    <row r="11" spans="1:7" ht="12.75">
      <c r="A11" s="10"/>
      <c r="B11" s="41"/>
      <c r="C11" s="43" t="s">
        <v>81</v>
      </c>
      <c r="D11" s="11">
        <v>141227</v>
      </c>
      <c r="E11" s="11">
        <v>44465</v>
      </c>
      <c r="F11" s="12">
        <f>E11/D11</f>
        <v>0.3148477274175618</v>
      </c>
      <c r="G11" s="1"/>
    </row>
    <row r="12" spans="1:7" ht="12.75">
      <c r="A12" s="10"/>
      <c r="B12" s="44" t="s">
        <v>43</v>
      </c>
      <c r="C12" s="43" t="s">
        <v>44</v>
      </c>
      <c r="D12" s="11">
        <f>D10</f>
        <v>158727</v>
      </c>
      <c r="E12" s="11">
        <f>E10</f>
        <v>48603</v>
      </c>
      <c r="F12" s="12">
        <f>E12/D12</f>
        <v>0.30620499347937025</v>
      </c>
      <c r="G12" s="1"/>
    </row>
    <row r="13" spans="1:7" ht="12.75">
      <c r="A13" s="10"/>
      <c r="B13" s="41" t="s">
        <v>80</v>
      </c>
      <c r="C13" s="13" t="s">
        <v>101</v>
      </c>
      <c r="D13" s="11"/>
      <c r="E13" s="11"/>
      <c r="F13" s="11"/>
      <c r="G13" s="1"/>
    </row>
    <row r="14" spans="1:7" ht="12.75">
      <c r="A14" s="10"/>
      <c r="B14" s="41"/>
      <c r="C14" s="43" t="s">
        <v>77</v>
      </c>
      <c r="D14" s="11">
        <v>129713</v>
      </c>
      <c r="E14" s="11">
        <v>1023000</v>
      </c>
      <c r="F14" s="12"/>
      <c r="G14" s="1"/>
    </row>
    <row r="15" spans="1:7" ht="25.5">
      <c r="A15" s="10"/>
      <c r="B15" s="41"/>
      <c r="C15" s="43" t="s">
        <v>123</v>
      </c>
      <c r="D15" s="11"/>
      <c r="E15" s="11">
        <v>663000</v>
      </c>
      <c r="F15" s="12"/>
      <c r="G15" s="1"/>
    </row>
    <row r="16" spans="1:7" ht="25.5">
      <c r="A16" s="10"/>
      <c r="B16" s="41"/>
      <c r="C16" s="43" t="s">
        <v>124</v>
      </c>
      <c r="D16" s="11"/>
      <c r="E16" s="11">
        <v>60000</v>
      </c>
      <c r="F16" s="12"/>
      <c r="G16" s="1"/>
    </row>
    <row r="17" spans="1:7" ht="25.5">
      <c r="A17" s="10"/>
      <c r="B17" s="41"/>
      <c r="C17" s="43" t="s">
        <v>146</v>
      </c>
      <c r="D17" s="11"/>
      <c r="E17" s="11">
        <v>90000</v>
      </c>
      <c r="F17" s="12"/>
      <c r="G17" s="1"/>
    </row>
    <row r="18" spans="1:7" ht="12.75">
      <c r="A18" s="10"/>
      <c r="B18" s="41"/>
      <c r="C18" s="43" t="s">
        <v>125</v>
      </c>
      <c r="D18" s="11"/>
      <c r="E18" s="11">
        <v>20000</v>
      </c>
      <c r="F18" s="12"/>
      <c r="G18" s="1"/>
    </row>
    <row r="19" spans="1:7" ht="25.5">
      <c r="A19" s="10"/>
      <c r="B19" s="41"/>
      <c r="C19" s="43" t="s">
        <v>147</v>
      </c>
      <c r="D19" s="11"/>
      <c r="E19" s="11">
        <v>30000</v>
      </c>
      <c r="F19" s="12"/>
      <c r="G19" s="1"/>
    </row>
    <row r="20" spans="1:7" ht="12" customHeight="1">
      <c r="A20" s="10"/>
      <c r="B20" s="41"/>
      <c r="C20" s="43" t="s">
        <v>148</v>
      </c>
      <c r="D20" s="11"/>
      <c r="E20" s="11">
        <v>160000</v>
      </c>
      <c r="F20" s="12"/>
      <c r="G20" s="1"/>
    </row>
    <row r="21" spans="1:7" ht="12.75">
      <c r="A21" s="10"/>
      <c r="B21" s="44" t="s">
        <v>80</v>
      </c>
      <c r="C21" s="43" t="s">
        <v>44</v>
      </c>
      <c r="D21" s="11">
        <f>D14</f>
        <v>129713</v>
      </c>
      <c r="E21" s="11">
        <f>E14</f>
        <v>1023000</v>
      </c>
      <c r="F21" s="12"/>
      <c r="G21" s="1"/>
    </row>
    <row r="22" spans="1:7" ht="12.75">
      <c r="A22" s="10"/>
      <c r="B22" s="41" t="s">
        <v>46</v>
      </c>
      <c r="C22" s="43" t="s">
        <v>47</v>
      </c>
      <c r="D22" s="11"/>
      <c r="E22" s="11"/>
      <c r="F22" s="12"/>
      <c r="G22" s="1"/>
    </row>
    <row r="23" spans="1:7" ht="12.75">
      <c r="A23" s="10"/>
      <c r="B23" s="41"/>
      <c r="C23" s="43" t="s">
        <v>8</v>
      </c>
      <c r="D23" s="11">
        <v>19000</v>
      </c>
      <c r="E23" s="11">
        <v>24000</v>
      </c>
      <c r="F23" s="12">
        <f>E23/D23</f>
        <v>1.263157894736842</v>
      </c>
      <c r="G23" s="1"/>
    </row>
    <row r="24" spans="1:7" ht="12.75">
      <c r="A24" s="10"/>
      <c r="B24" s="41" t="s">
        <v>46</v>
      </c>
      <c r="C24" s="43" t="s">
        <v>44</v>
      </c>
      <c r="D24" s="11">
        <f>SUM(D23)</f>
        <v>19000</v>
      </c>
      <c r="E24" s="11">
        <f>SUM(E23)</f>
        <v>24000</v>
      </c>
      <c r="F24" s="12">
        <f>E24/D24</f>
        <v>1.263157894736842</v>
      </c>
      <c r="G24" s="1"/>
    </row>
    <row r="25" spans="1:7" ht="12.75">
      <c r="A25" s="10"/>
      <c r="B25" s="45" t="s">
        <v>5</v>
      </c>
      <c r="C25" s="42" t="s">
        <v>6</v>
      </c>
      <c r="D25" s="11"/>
      <c r="E25" s="11"/>
      <c r="F25" s="12"/>
      <c r="G25" s="1"/>
    </row>
    <row r="26" spans="1:7" ht="14.25" customHeight="1">
      <c r="A26" s="10"/>
      <c r="B26" s="41"/>
      <c r="C26" s="46" t="s">
        <v>8</v>
      </c>
      <c r="D26" s="11">
        <v>1500</v>
      </c>
      <c r="E26" s="38">
        <v>3500</v>
      </c>
      <c r="F26" s="12">
        <f>E26/D26</f>
        <v>2.3333333333333335</v>
      </c>
      <c r="G26" s="1"/>
    </row>
    <row r="27" spans="1:7" ht="12.75">
      <c r="A27" s="10"/>
      <c r="B27" s="41" t="s">
        <v>5</v>
      </c>
      <c r="C27" s="46" t="s">
        <v>44</v>
      </c>
      <c r="D27" s="11">
        <f>SUM(D26:D26)</f>
        <v>1500</v>
      </c>
      <c r="E27" s="38">
        <f>SUM(E26:E26)</f>
        <v>3500</v>
      </c>
      <c r="F27" s="12">
        <f>E27/D27</f>
        <v>2.3333333333333335</v>
      </c>
      <c r="G27" s="1"/>
    </row>
    <row r="28" spans="1:7" ht="12.75">
      <c r="A28" s="14" t="s">
        <v>7</v>
      </c>
      <c r="B28" s="14"/>
      <c r="C28" s="47" t="s">
        <v>55</v>
      </c>
      <c r="D28" s="14">
        <f>D12+D21+D24+D27</f>
        <v>308940</v>
      </c>
      <c r="E28" s="14">
        <f>E12+E21+E24+E27</f>
        <v>1099103</v>
      </c>
      <c r="F28" s="12"/>
      <c r="G28" s="1"/>
    </row>
    <row r="29" spans="1:7" ht="12.75">
      <c r="A29" s="15" t="s">
        <v>82</v>
      </c>
      <c r="B29" s="48"/>
      <c r="C29" s="49" t="s">
        <v>85</v>
      </c>
      <c r="D29" s="14"/>
      <c r="E29" s="14"/>
      <c r="F29" s="12"/>
      <c r="G29" s="30"/>
    </row>
    <row r="30" spans="1:7" ht="12.75">
      <c r="A30" s="15"/>
      <c r="B30" s="50" t="s">
        <v>83</v>
      </c>
      <c r="C30" s="51" t="s">
        <v>84</v>
      </c>
      <c r="D30" s="14"/>
      <c r="E30" s="14"/>
      <c r="F30" s="12"/>
      <c r="G30" s="30"/>
    </row>
    <row r="31" spans="1:7" ht="12.75">
      <c r="A31" s="15"/>
      <c r="B31" s="11"/>
      <c r="C31" s="52" t="s">
        <v>8</v>
      </c>
      <c r="D31" s="11">
        <v>5000</v>
      </c>
      <c r="E31" s="11">
        <v>5000</v>
      </c>
      <c r="F31" s="12"/>
      <c r="G31" s="30"/>
    </row>
    <row r="32" spans="1:7" ht="12.75">
      <c r="A32" s="25" t="s">
        <v>82</v>
      </c>
      <c r="B32" s="14"/>
      <c r="C32" s="47" t="s">
        <v>64</v>
      </c>
      <c r="D32" s="14">
        <f>D31</f>
        <v>5000</v>
      </c>
      <c r="E32" s="14">
        <f>E31</f>
        <v>5000</v>
      </c>
      <c r="F32" s="12"/>
      <c r="G32" s="30"/>
    </row>
    <row r="33" spans="1:7" ht="25.5">
      <c r="A33" s="15">
        <v>400</v>
      </c>
      <c r="B33" s="48"/>
      <c r="C33" s="52" t="s">
        <v>108</v>
      </c>
      <c r="D33" s="11"/>
      <c r="E33" s="11"/>
      <c r="F33" s="12"/>
      <c r="G33" s="30"/>
    </row>
    <row r="34" spans="1:7" ht="12.75">
      <c r="A34" s="15"/>
      <c r="B34" s="48">
        <v>40095</v>
      </c>
      <c r="C34" s="51" t="s">
        <v>6</v>
      </c>
      <c r="D34" s="11"/>
      <c r="E34" s="11"/>
      <c r="F34" s="12"/>
      <c r="G34" s="30"/>
    </row>
    <row r="35" spans="1:7" ht="26.25" customHeight="1">
      <c r="A35" s="15"/>
      <c r="B35" s="11"/>
      <c r="C35" s="52" t="s">
        <v>150</v>
      </c>
      <c r="D35" s="11">
        <v>0</v>
      </c>
      <c r="E35" s="11">
        <v>770000</v>
      </c>
      <c r="F35" s="12"/>
      <c r="G35" s="30"/>
    </row>
    <row r="36" spans="1:7" ht="12.75">
      <c r="A36" s="25">
        <v>400</v>
      </c>
      <c r="B36" s="53"/>
      <c r="C36" s="47" t="s">
        <v>64</v>
      </c>
      <c r="D36" s="14">
        <f>SUM(D35)</f>
        <v>0</v>
      </c>
      <c r="E36" s="14">
        <f>SUM(E35)</f>
        <v>770000</v>
      </c>
      <c r="F36" s="12"/>
      <c r="G36" s="30"/>
    </row>
    <row r="37" spans="1:6" ht="12.75">
      <c r="A37" s="15">
        <v>600</v>
      </c>
      <c r="B37" s="53"/>
      <c r="C37" s="54" t="s">
        <v>75</v>
      </c>
      <c r="D37" s="14"/>
      <c r="E37" s="14"/>
      <c r="F37" s="12"/>
    </row>
    <row r="38" spans="1:6" ht="12.75">
      <c r="A38" s="16" t="s">
        <v>27</v>
      </c>
      <c r="B38" s="10">
        <v>60016</v>
      </c>
      <c r="C38" s="55" t="s">
        <v>9</v>
      </c>
      <c r="D38" s="11"/>
      <c r="E38" s="11"/>
      <c r="F38" s="12"/>
    </row>
    <row r="39" spans="1:6" ht="12.75">
      <c r="A39" s="10"/>
      <c r="B39" s="10"/>
      <c r="C39" s="46" t="s">
        <v>86</v>
      </c>
      <c r="D39" s="17">
        <v>252853</v>
      </c>
      <c r="E39" s="17">
        <f>188000-10000+5400</f>
        <v>183400</v>
      </c>
      <c r="F39" s="12">
        <f>E39/D39</f>
        <v>0.7253226182801865</v>
      </c>
    </row>
    <row r="40" spans="1:6" ht="13.5" customHeight="1">
      <c r="A40" s="10"/>
      <c r="B40" s="20"/>
      <c r="C40" s="46" t="s">
        <v>77</v>
      </c>
      <c r="D40" s="18">
        <v>62000</v>
      </c>
      <c r="E40" s="18">
        <v>1469000</v>
      </c>
      <c r="F40" s="12"/>
    </row>
    <row r="41" spans="1:6" ht="13.5" customHeight="1">
      <c r="A41" s="10"/>
      <c r="B41" s="20"/>
      <c r="C41" s="46" t="s">
        <v>126</v>
      </c>
      <c r="D41" s="18"/>
      <c r="E41" s="18">
        <v>24000</v>
      </c>
      <c r="F41" s="12"/>
    </row>
    <row r="42" spans="1:6" ht="14.25" customHeight="1">
      <c r="A42" s="10"/>
      <c r="B42" s="20"/>
      <c r="C42" s="56" t="s">
        <v>127</v>
      </c>
      <c r="D42" s="18"/>
      <c r="E42" s="18">
        <v>750000</v>
      </c>
      <c r="F42" s="12"/>
    </row>
    <row r="43" spans="1:6" ht="13.5" customHeight="1">
      <c r="A43" s="10"/>
      <c r="B43" s="20"/>
      <c r="C43" s="56" t="s">
        <v>149</v>
      </c>
      <c r="D43" s="18"/>
      <c r="E43" s="18">
        <v>25000</v>
      </c>
      <c r="F43" s="12"/>
    </row>
    <row r="44" spans="1:6" ht="23.25" customHeight="1">
      <c r="A44" s="10"/>
      <c r="B44" s="20"/>
      <c r="C44" s="56" t="s">
        <v>151</v>
      </c>
      <c r="D44" s="18"/>
      <c r="E44" s="18">
        <v>25000</v>
      </c>
      <c r="F44" s="12"/>
    </row>
    <row r="45" spans="1:6" ht="13.5" customHeight="1">
      <c r="A45" s="10"/>
      <c r="B45" s="20"/>
      <c r="C45" s="56" t="s">
        <v>109</v>
      </c>
      <c r="D45" s="18"/>
      <c r="E45" s="18">
        <v>15000</v>
      </c>
      <c r="F45" s="12"/>
    </row>
    <row r="46" spans="1:6" ht="27" customHeight="1">
      <c r="A46" s="10"/>
      <c r="B46" s="20"/>
      <c r="C46" s="56" t="s">
        <v>152</v>
      </c>
      <c r="D46" s="18"/>
      <c r="E46" s="18">
        <v>535000</v>
      </c>
      <c r="F46" s="12"/>
    </row>
    <row r="47" spans="1:6" ht="27" customHeight="1">
      <c r="A47" s="10"/>
      <c r="B47" s="20"/>
      <c r="C47" s="46" t="s">
        <v>128</v>
      </c>
      <c r="D47" s="18"/>
      <c r="E47" s="18">
        <v>15000</v>
      </c>
      <c r="F47" s="12"/>
    </row>
    <row r="48" spans="1:6" ht="13.5" customHeight="1">
      <c r="A48" s="10"/>
      <c r="B48" s="20"/>
      <c r="C48" s="56" t="s">
        <v>129</v>
      </c>
      <c r="D48" s="18"/>
      <c r="E48" s="18">
        <v>15000</v>
      </c>
      <c r="F48" s="12"/>
    </row>
    <row r="49" spans="1:6" ht="13.5" customHeight="1">
      <c r="A49" s="10"/>
      <c r="B49" s="20"/>
      <c r="C49" s="46" t="s">
        <v>153</v>
      </c>
      <c r="D49" s="18"/>
      <c r="E49" s="18">
        <v>25000</v>
      </c>
      <c r="F49" s="12"/>
    </row>
    <row r="50" spans="1:6" ht="27" customHeight="1">
      <c r="A50" s="10"/>
      <c r="B50" s="20"/>
      <c r="C50" s="56" t="s">
        <v>130</v>
      </c>
      <c r="D50" s="18"/>
      <c r="E50" s="18">
        <v>40000</v>
      </c>
      <c r="F50" s="12"/>
    </row>
    <row r="51" spans="1:6" ht="12" customHeight="1">
      <c r="A51" s="10"/>
      <c r="B51" s="31">
        <v>60016</v>
      </c>
      <c r="C51" s="57" t="s">
        <v>44</v>
      </c>
      <c r="D51" s="18">
        <f>D39+D40</f>
        <v>314853</v>
      </c>
      <c r="E51" s="18">
        <f>E39+E40</f>
        <v>1652400</v>
      </c>
      <c r="F51" s="12"/>
    </row>
    <row r="52" spans="1:6" ht="12.75" customHeight="1">
      <c r="A52" s="10"/>
      <c r="B52" s="20">
        <v>60095</v>
      </c>
      <c r="C52" s="55" t="s">
        <v>6</v>
      </c>
      <c r="D52" s="18"/>
      <c r="E52" s="18"/>
      <c r="F52" s="12"/>
    </row>
    <row r="53" spans="1:6" ht="25.5" customHeight="1">
      <c r="A53" s="10"/>
      <c r="B53" s="20"/>
      <c r="C53" s="46" t="s">
        <v>110</v>
      </c>
      <c r="D53" s="18">
        <v>2500</v>
      </c>
      <c r="E53" s="18">
        <v>1866614</v>
      </c>
      <c r="F53" s="12"/>
    </row>
    <row r="54" spans="1:6" ht="12" customHeight="1">
      <c r="A54" s="10"/>
      <c r="B54" s="20">
        <v>60095</v>
      </c>
      <c r="C54" s="56" t="s">
        <v>44</v>
      </c>
      <c r="D54" s="18">
        <f>D53</f>
        <v>2500</v>
      </c>
      <c r="E54" s="18">
        <f>E53</f>
        <v>1866614</v>
      </c>
      <c r="F54" s="12"/>
    </row>
    <row r="55" spans="1:6" ht="12.75">
      <c r="A55" s="14">
        <v>600</v>
      </c>
      <c r="B55" s="14"/>
      <c r="C55" s="58" t="s">
        <v>64</v>
      </c>
      <c r="D55" s="14">
        <f>D51+D54</f>
        <v>317353</v>
      </c>
      <c r="E55" s="14">
        <f>E51+E54</f>
        <v>3519014</v>
      </c>
      <c r="F55" s="12"/>
    </row>
    <row r="56" spans="1:6" ht="12.75">
      <c r="A56" s="15">
        <v>700</v>
      </c>
      <c r="B56" s="53"/>
      <c r="C56" s="59" t="s">
        <v>31</v>
      </c>
      <c r="D56" s="19"/>
      <c r="E56" s="19"/>
      <c r="F56" s="12"/>
    </row>
    <row r="57" spans="1:6" ht="12.75">
      <c r="A57" s="16" t="s">
        <v>27</v>
      </c>
      <c r="B57" s="10">
        <v>70004</v>
      </c>
      <c r="C57" s="55" t="s">
        <v>54</v>
      </c>
      <c r="D57" s="11"/>
      <c r="E57" s="11"/>
      <c r="F57" s="12"/>
    </row>
    <row r="58" spans="1:6" ht="12.75">
      <c r="A58" s="10"/>
      <c r="B58" s="10"/>
      <c r="C58" s="46" t="s">
        <v>8</v>
      </c>
      <c r="D58" s="11">
        <v>130000</v>
      </c>
      <c r="E58" s="11">
        <v>100000</v>
      </c>
      <c r="F58" s="12">
        <f>E58/D58</f>
        <v>0.7692307692307693</v>
      </c>
    </row>
    <row r="59" spans="1:6" ht="12.75">
      <c r="A59" s="20"/>
      <c r="B59" s="31">
        <v>70004</v>
      </c>
      <c r="C59" s="46" t="s">
        <v>44</v>
      </c>
      <c r="D59" s="11">
        <f>SUM(D58)</f>
        <v>130000</v>
      </c>
      <c r="E59" s="11">
        <f>SUM(E58)</f>
        <v>100000</v>
      </c>
      <c r="F59" s="12">
        <f>E59/D59</f>
        <v>0.7692307692307693</v>
      </c>
    </row>
    <row r="60" spans="1:6" ht="12.75">
      <c r="A60" s="10"/>
      <c r="B60" s="10">
        <v>70005</v>
      </c>
      <c r="C60" s="55" t="s">
        <v>10</v>
      </c>
      <c r="D60" s="11"/>
      <c r="E60" s="11"/>
      <c r="F60" s="12"/>
    </row>
    <row r="61" spans="1:6" ht="15" customHeight="1">
      <c r="A61" s="10"/>
      <c r="B61" s="10"/>
      <c r="C61" s="60" t="s">
        <v>8</v>
      </c>
      <c r="D61" s="11">
        <v>75000</v>
      </c>
      <c r="E61" s="11">
        <f>100000-10000</f>
        <v>90000</v>
      </c>
      <c r="F61" s="12">
        <f>E61/D61</f>
        <v>1.2</v>
      </c>
    </row>
    <row r="62" spans="1:6" ht="12.75">
      <c r="A62" s="10"/>
      <c r="B62" s="21">
        <v>70005</v>
      </c>
      <c r="C62" s="61" t="s">
        <v>44</v>
      </c>
      <c r="D62" s="11">
        <f>SUM(D61)</f>
        <v>75000</v>
      </c>
      <c r="E62" s="11">
        <f>SUM(E61)</f>
        <v>90000</v>
      </c>
      <c r="F62" s="12">
        <f>E62/D62</f>
        <v>1.2</v>
      </c>
    </row>
    <row r="63" spans="1:6" ht="12.75">
      <c r="A63" s="10"/>
      <c r="B63" s="10">
        <v>70095</v>
      </c>
      <c r="C63" s="61" t="s">
        <v>6</v>
      </c>
      <c r="D63" s="11"/>
      <c r="E63" s="11"/>
      <c r="F63" s="12"/>
    </row>
    <row r="64" spans="1:6" ht="12.75">
      <c r="A64" s="10"/>
      <c r="B64" s="10"/>
      <c r="C64" s="61" t="s">
        <v>77</v>
      </c>
      <c r="D64" s="11">
        <v>30000</v>
      </c>
      <c r="E64" s="11">
        <v>400000</v>
      </c>
      <c r="F64" s="12"/>
    </row>
    <row r="65" spans="1:6" ht="25.5">
      <c r="A65" s="10"/>
      <c r="B65" s="10"/>
      <c r="C65" s="61" t="s">
        <v>154</v>
      </c>
      <c r="D65" s="11"/>
      <c r="E65" s="11">
        <v>200000</v>
      </c>
      <c r="F65" s="12"/>
    </row>
    <row r="66" spans="1:6" ht="25.5">
      <c r="A66" s="10"/>
      <c r="B66" s="10"/>
      <c r="C66" s="61" t="s">
        <v>131</v>
      </c>
      <c r="D66" s="11"/>
      <c r="E66" s="11">
        <v>200000</v>
      </c>
      <c r="F66" s="12"/>
    </row>
    <row r="67" spans="1:6" ht="12.75">
      <c r="A67" s="10"/>
      <c r="B67" s="10">
        <v>70095</v>
      </c>
      <c r="C67" s="61" t="s">
        <v>44</v>
      </c>
      <c r="D67" s="11">
        <f>D64</f>
        <v>30000</v>
      </c>
      <c r="E67" s="11">
        <f>E64</f>
        <v>400000</v>
      </c>
      <c r="F67" s="12"/>
    </row>
    <row r="68" spans="1:6" ht="12.75">
      <c r="A68" s="14">
        <v>700</v>
      </c>
      <c r="B68" s="14"/>
      <c r="C68" s="62" t="s">
        <v>55</v>
      </c>
      <c r="D68" s="14">
        <f>D59+D62+D67</f>
        <v>235000</v>
      </c>
      <c r="E68" s="14">
        <f>E59+E62+E67</f>
        <v>590000</v>
      </c>
      <c r="F68" s="12">
        <f>E68/D68</f>
        <v>2.5106382978723403</v>
      </c>
    </row>
    <row r="69" spans="1:6" ht="12.75">
      <c r="A69" s="15">
        <v>710</v>
      </c>
      <c r="B69" s="53"/>
      <c r="C69" s="54" t="s">
        <v>32</v>
      </c>
      <c r="D69" s="14"/>
      <c r="E69" s="14"/>
      <c r="F69" s="12"/>
    </row>
    <row r="70" spans="1:6" ht="12.75">
      <c r="A70" s="16" t="s">
        <v>27</v>
      </c>
      <c r="B70" s="10">
        <v>71004</v>
      </c>
      <c r="C70" s="55" t="s">
        <v>60</v>
      </c>
      <c r="D70" s="11"/>
      <c r="E70" s="11"/>
      <c r="F70" s="12"/>
    </row>
    <row r="71" spans="1:6" ht="13.5" customHeight="1">
      <c r="A71" s="10"/>
      <c r="B71" s="10"/>
      <c r="C71" s="46" t="s">
        <v>49</v>
      </c>
      <c r="D71" s="11">
        <v>48000</v>
      </c>
      <c r="E71" s="11">
        <v>33000</v>
      </c>
      <c r="F71" s="12">
        <f>E71/D71</f>
        <v>0.6875</v>
      </c>
    </row>
    <row r="72" spans="1:6" ht="11.25" customHeight="1">
      <c r="A72" s="10"/>
      <c r="B72" s="10"/>
      <c r="C72" s="46" t="s">
        <v>87</v>
      </c>
      <c r="D72" s="11">
        <v>24000</v>
      </c>
      <c r="E72" s="38">
        <v>24000</v>
      </c>
      <c r="F72" s="12">
        <f>E72/D72</f>
        <v>1</v>
      </c>
    </row>
    <row r="73" spans="1:6" ht="12.75">
      <c r="A73" s="10"/>
      <c r="B73" s="21">
        <v>71004</v>
      </c>
      <c r="C73" s="63" t="s">
        <v>44</v>
      </c>
      <c r="D73" s="11">
        <f>D71</f>
        <v>48000</v>
      </c>
      <c r="E73" s="11">
        <f>E71</f>
        <v>33000</v>
      </c>
      <c r="F73" s="12">
        <f>E73/D73</f>
        <v>0.6875</v>
      </c>
    </row>
    <row r="74" spans="1:6" ht="12.75">
      <c r="A74" s="10"/>
      <c r="B74" s="10">
        <v>71035</v>
      </c>
      <c r="C74" s="57" t="s">
        <v>88</v>
      </c>
      <c r="D74" s="11"/>
      <c r="E74" s="11"/>
      <c r="F74" s="12"/>
    </row>
    <row r="75" spans="1:6" ht="15" customHeight="1">
      <c r="A75" s="20"/>
      <c r="B75" s="10"/>
      <c r="C75" s="57" t="s">
        <v>8</v>
      </c>
      <c r="D75" s="11">
        <v>56000</v>
      </c>
      <c r="E75" s="38">
        <v>25000</v>
      </c>
      <c r="F75" s="12">
        <f>E75/D75</f>
        <v>0.44642857142857145</v>
      </c>
    </row>
    <row r="76" spans="1:6" ht="25.5">
      <c r="A76" s="20"/>
      <c r="B76" s="10"/>
      <c r="C76" s="57" t="s">
        <v>111</v>
      </c>
      <c r="D76" s="11">
        <v>92550</v>
      </c>
      <c r="E76" s="38">
        <v>100000</v>
      </c>
      <c r="F76" s="12">
        <f>E76/D76</f>
        <v>1.0804970286331712</v>
      </c>
    </row>
    <row r="77" spans="1:6" ht="12.75">
      <c r="A77" s="10"/>
      <c r="B77" s="21">
        <v>71035</v>
      </c>
      <c r="C77" s="57" t="s">
        <v>44</v>
      </c>
      <c r="D77" s="11">
        <f>SUM(D75:D76)</f>
        <v>148550</v>
      </c>
      <c r="E77" s="38">
        <f>SUM(E75:E76)</f>
        <v>125000</v>
      </c>
      <c r="F77" s="12">
        <f>E77/D77</f>
        <v>0.841467519353753</v>
      </c>
    </row>
    <row r="78" spans="1:6" ht="12.75">
      <c r="A78" s="14">
        <v>710</v>
      </c>
      <c r="B78" s="19"/>
      <c r="C78" s="58" t="s">
        <v>55</v>
      </c>
      <c r="D78" s="14">
        <f>D73+D77</f>
        <v>196550</v>
      </c>
      <c r="E78" s="39">
        <f>E73+E77</f>
        <v>158000</v>
      </c>
      <c r="F78" s="12">
        <f>E78/D78</f>
        <v>0.8038667005850928</v>
      </c>
    </row>
    <row r="79" spans="1:6" ht="12.75">
      <c r="A79" s="15">
        <v>750</v>
      </c>
      <c r="B79" s="53"/>
      <c r="C79" s="54" t="s">
        <v>33</v>
      </c>
      <c r="D79" s="14"/>
      <c r="E79" s="39"/>
      <c r="F79" s="12"/>
    </row>
    <row r="80" spans="1:6" ht="12.75">
      <c r="A80" s="16" t="s">
        <v>27</v>
      </c>
      <c r="B80" s="10">
        <v>75011</v>
      </c>
      <c r="C80" s="55" t="s">
        <v>11</v>
      </c>
      <c r="D80" s="11"/>
      <c r="E80" s="38"/>
      <c r="F80" s="12"/>
    </row>
    <row r="81" spans="1:6" ht="12.75">
      <c r="A81" s="10"/>
      <c r="B81" s="10"/>
      <c r="C81" s="46" t="s">
        <v>49</v>
      </c>
      <c r="D81" s="11">
        <v>93238</v>
      </c>
      <c r="E81" s="38">
        <v>90224</v>
      </c>
      <c r="F81" s="12">
        <f>E81/D81</f>
        <v>0.9676741242840902</v>
      </c>
    </row>
    <row r="82" spans="1:6" ht="12.75">
      <c r="A82" s="10"/>
      <c r="B82" s="10"/>
      <c r="C82" s="56" t="s">
        <v>45</v>
      </c>
      <c r="D82" s="11">
        <v>93238</v>
      </c>
      <c r="E82" s="38">
        <v>90224</v>
      </c>
      <c r="F82" s="12">
        <f>E82/D82</f>
        <v>0.9676741242840902</v>
      </c>
    </row>
    <row r="83" spans="1:6" ht="12.75">
      <c r="A83" s="20"/>
      <c r="B83" s="21">
        <v>75011</v>
      </c>
      <c r="C83" s="57" t="s">
        <v>44</v>
      </c>
      <c r="D83" s="11">
        <f>D81</f>
        <v>93238</v>
      </c>
      <c r="E83" s="38">
        <f>E81</f>
        <v>90224</v>
      </c>
      <c r="F83" s="12">
        <f>E83/D83</f>
        <v>0.9676741242840902</v>
      </c>
    </row>
    <row r="84" spans="1:6" ht="12.75">
      <c r="A84" s="10"/>
      <c r="B84" s="10">
        <v>75022</v>
      </c>
      <c r="C84" s="64" t="s">
        <v>12</v>
      </c>
      <c r="D84" s="10"/>
      <c r="E84" s="36"/>
      <c r="F84" s="22"/>
    </row>
    <row r="85" spans="1:6" ht="16.5" customHeight="1">
      <c r="A85" s="10"/>
      <c r="B85" s="10"/>
      <c r="C85" s="60" t="s">
        <v>8</v>
      </c>
      <c r="D85" s="11">
        <v>64009</v>
      </c>
      <c r="E85" s="38">
        <v>64730</v>
      </c>
      <c r="F85" s="12">
        <f>E85/D85</f>
        <v>1.0112640409942353</v>
      </c>
    </row>
    <row r="86" spans="1:6" ht="12.75">
      <c r="A86" s="10"/>
      <c r="B86" s="10">
        <v>75022</v>
      </c>
      <c r="C86" s="60" t="s">
        <v>44</v>
      </c>
      <c r="D86" s="21">
        <f>SUM(D85)</f>
        <v>64009</v>
      </c>
      <c r="E86" s="38">
        <f>SUM(E85)</f>
        <v>64730</v>
      </c>
      <c r="F86" s="12">
        <f>E86/D86</f>
        <v>1.0112640409942353</v>
      </c>
    </row>
    <row r="87" spans="1:6" ht="12.75">
      <c r="A87" s="10"/>
      <c r="B87" s="16">
        <v>75023</v>
      </c>
      <c r="C87" s="55" t="s">
        <v>13</v>
      </c>
      <c r="D87" s="21"/>
      <c r="E87" s="38"/>
      <c r="F87" s="12"/>
    </row>
    <row r="88" spans="1:6" ht="12.75">
      <c r="A88" s="10"/>
      <c r="B88" s="10"/>
      <c r="C88" s="46" t="s">
        <v>49</v>
      </c>
      <c r="D88" s="21">
        <v>2124609</v>
      </c>
      <c r="E88" s="38">
        <v>2217014</v>
      </c>
      <c r="F88" s="12">
        <f>E88/D88</f>
        <v>1.0434927085407244</v>
      </c>
    </row>
    <row r="89" spans="1:6" ht="12" customHeight="1">
      <c r="A89" s="20"/>
      <c r="B89" s="10"/>
      <c r="C89" s="57" t="s">
        <v>87</v>
      </c>
      <c r="D89" s="21">
        <v>1778059</v>
      </c>
      <c r="E89" s="38">
        <v>1863420</v>
      </c>
      <c r="F89" s="12">
        <f>E89/D89</f>
        <v>1.048007968239524</v>
      </c>
    </row>
    <row r="90" spans="1:6" ht="12" customHeight="1">
      <c r="A90" s="10"/>
      <c r="B90" s="10"/>
      <c r="C90" s="56" t="s">
        <v>77</v>
      </c>
      <c r="D90" s="21">
        <v>184500</v>
      </c>
      <c r="E90" s="38">
        <v>124500</v>
      </c>
      <c r="F90" s="12">
        <f>E90/D90</f>
        <v>0.6747967479674797</v>
      </c>
    </row>
    <row r="91" spans="1:6" ht="23.25" customHeight="1">
      <c r="A91" s="10"/>
      <c r="B91" s="10"/>
      <c r="C91" s="56" t="s">
        <v>155</v>
      </c>
      <c r="D91" s="21"/>
      <c r="E91" s="36">
        <v>74500</v>
      </c>
      <c r="F91" s="12"/>
    </row>
    <row r="92" spans="1:6" ht="24.75" customHeight="1">
      <c r="A92" s="10"/>
      <c r="B92" s="10"/>
      <c r="C92" s="56" t="s">
        <v>156</v>
      </c>
      <c r="D92" s="21"/>
      <c r="E92" s="36">
        <v>50000</v>
      </c>
      <c r="F92" s="12"/>
    </row>
    <row r="93" spans="1:6" ht="12.75">
      <c r="A93" s="10"/>
      <c r="B93" s="21">
        <v>75023</v>
      </c>
      <c r="C93" s="56" t="s">
        <v>44</v>
      </c>
      <c r="D93" s="21">
        <f>D88+D90</f>
        <v>2309109</v>
      </c>
      <c r="E93" s="36">
        <f>E88+E90</f>
        <v>2341514</v>
      </c>
      <c r="F93" s="12">
        <f>E93/D93</f>
        <v>1.0140335514694196</v>
      </c>
    </row>
    <row r="94" spans="1:6" ht="12.75">
      <c r="A94" s="10"/>
      <c r="B94" s="10">
        <v>75075</v>
      </c>
      <c r="C94" s="64" t="s">
        <v>76</v>
      </c>
      <c r="D94" s="21"/>
      <c r="E94" s="36"/>
      <c r="F94" s="12"/>
    </row>
    <row r="95" spans="1:6" ht="12.75">
      <c r="A95" s="10"/>
      <c r="B95" s="10"/>
      <c r="C95" s="56" t="s">
        <v>89</v>
      </c>
      <c r="D95" s="21">
        <v>60400</v>
      </c>
      <c r="E95" s="36">
        <v>65000</v>
      </c>
      <c r="F95" s="12">
        <f>E95/D95</f>
        <v>1.076158940397351</v>
      </c>
    </row>
    <row r="96" spans="1:6" ht="12.75">
      <c r="A96" s="10"/>
      <c r="B96" s="10"/>
      <c r="C96" s="56" t="s">
        <v>87</v>
      </c>
      <c r="D96" s="21">
        <v>4000</v>
      </c>
      <c r="E96" s="36">
        <v>4000</v>
      </c>
      <c r="F96" s="12">
        <f>E96/D96</f>
        <v>1</v>
      </c>
    </row>
    <row r="97" spans="1:6" ht="12.75">
      <c r="A97" s="10"/>
      <c r="B97" s="10"/>
      <c r="C97" s="56" t="s">
        <v>44</v>
      </c>
      <c r="D97" s="21">
        <f>D95</f>
        <v>60400</v>
      </c>
      <c r="E97" s="36">
        <f>E95</f>
        <v>65000</v>
      </c>
      <c r="F97" s="12">
        <f>E97/D97</f>
        <v>1.076158940397351</v>
      </c>
    </row>
    <row r="98" spans="1:6" ht="12.75">
      <c r="A98" s="10"/>
      <c r="B98" s="16">
        <v>75095</v>
      </c>
      <c r="C98" s="55" t="s">
        <v>6</v>
      </c>
      <c r="D98" s="11"/>
      <c r="E98" s="38"/>
      <c r="F98" s="12"/>
    </row>
    <row r="99" spans="1:6" ht="13.5" customHeight="1">
      <c r="A99" s="10"/>
      <c r="B99" s="10"/>
      <c r="C99" s="60" t="s">
        <v>132</v>
      </c>
      <c r="D99" s="16">
        <v>68295</v>
      </c>
      <c r="E99" s="38">
        <v>23000</v>
      </c>
      <c r="F99" s="12">
        <f aca="true" t="shared" si="0" ref="F99:F157">E99/D99</f>
        <v>0.3367742880152281</v>
      </c>
    </row>
    <row r="100" spans="1:6" ht="25.5">
      <c r="A100" s="10"/>
      <c r="B100" s="10"/>
      <c r="C100" s="61" t="s">
        <v>112</v>
      </c>
      <c r="D100" s="16">
        <v>49373</v>
      </c>
      <c r="E100" s="38">
        <v>24195</v>
      </c>
      <c r="F100" s="12">
        <f t="shared" si="0"/>
        <v>0.49004516638648654</v>
      </c>
    </row>
    <row r="101" spans="1:6" ht="12.75">
      <c r="A101" s="10"/>
      <c r="B101" s="10">
        <v>75095</v>
      </c>
      <c r="C101" s="61" t="s">
        <v>44</v>
      </c>
      <c r="D101" s="11">
        <f>SUM(D99:D100)</f>
        <v>117668</v>
      </c>
      <c r="E101" s="38">
        <f>SUM(E99:E100)</f>
        <v>47195</v>
      </c>
      <c r="F101" s="12">
        <f t="shared" si="0"/>
        <v>0.4010861066730122</v>
      </c>
    </row>
    <row r="102" spans="1:6" ht="12.75">
      <c r="A102" s="14">
        <v>750</v>
      </c>
      <c r="B102" s="14"/>
      <c r="C102" s="62" t="s">
        <v>55</v>
      </c>
      <c r="D102" s="14">
        <f>SUM(D101,D97,D93,D86,D83)</f>
        <v>2644424</v>
      </c>
      <c r="E102" s="39">
        <f>SUM(E101,E97,E93,E86,E83)</f>
        <v>2608663</v>
      </c>
      <c r="F102" s="12">
        <f t="shared" si="0"/>
        <v>0.9864768282242182</v>
      </c>
    </row>
    <row r="103" spans="1:6" ht="27" customHeight="1">
      <c r="A103" s="15">
        <v>751</v>
      </c>
      <c r="B103" s="53"/>
      <c r="C103" s="54" t="s">
        <v>61</v>
      </c>
      <c r="D103" s="14"/>
      <c r="E103" s="39"/>
      <c r="F103" s="12"/>
    </row>
    <row r="104" spans="1:6" ht="21" customHeight="1">
      <c r="A104" s="23"/>
      <c r="B104" s="15">
        <v>75101</v>
      </c>
      <c r="C104" s="55" t="s">
        <v>38</v>
      </c>
      <c r="D104" s="11"/>
      <c r="E104" s="39"/>
      <c r="F104" s="12"/>
    </row>
    <row r="105" spans="1:6" ht="12.75">
      <c r="A105" s="24"/>
      <c r="B105" s="33"/>
      <c r="C105" s="63" t="s">
        <v>50</v>
      </c>
      <c r="D105" s="11">
        <v>2288</v>
      </c>
      <c r="E105" s="38">
        <v>2293</v>
      </c>
      <c r="F105" s="12">
        <f>E106/D106</f>
        <v>1</v>
      </c>
    </row>
    <row r="106" spans="1:6" ht="12.75">
      <c r="A106" s="24"/>
      <c r="B106" s="19"/>
      <c r="C106" s="63" t="s">
        <v>87</v>
      </c>
      <c r="D106" s="11">
        <v>838</v>
      </c>
      <c r="E106" s="38">
        <v>838</v>
      </c>
      <c r="F106" s="12">
        <f>E107/D107</f>
        <v>1.0021853146853146</v>
      </c>
    </row>
    <row r="107" spans="1:6" ht="12.75">
      <c r="A107" s="25">
        <v>751</v>
      </c>
      <c r="B107" s="19"/>
      <c r="C107" s="62" t="s">
        <v>55</v>
      </c>
      <c r="D107" s="14">
        <f>D105</f>
        <v>2288</v>
      </c>
      <c r="E107" s="39">
        <f>E105</f>
        <v>2293</v>
      </c>
      <c r="F107" s="12">
        <f t="shared" si="0"/>
        <v>1.0021853146853146</v>
      </c>
    </row>
    <row r="108" spans="1:6" ht="25.5">
      <c r="A108" s="26">
        <v>754</v>
      </c>
      <c r="B108" s="53"/>
      <c r="C108" s="65" t="s">
        <v>34</v>
      </c>
      <c r="D108" s="14"/>
      <c r="E108" s="39"/>
      <c r="F108" s="12"/>
    </row>
    <row r="109" spans="1:6" ht="12.75">
      <c r="A109" s="10" t="s">
        <v>27</v>
      </c>
      <c r="B109" s="10">
        <v>75412</v>
      </c>
      <c r="C109" s="55" t="s">
        <v>14</v>
      </c>
      <c r="D109" s="11"/>
      <c r="E109" s="38"/>
      <c r="F109" s="12"/>
    </row>
    <row r="110" spans="1:6" ht="12.75">
      <c r="A110" s="10"/>
      <c r="B110" s="10"/>
      <c r="C110" s="46" t="s">
        <v>52</v>
      </c>
      <c r="D110" s="11">
        <v>165041</v>
      </c>
      <c r="E110" s="38">
        <f>132000+1200</f>
        <v>133200</v>
      </c>
      <c r="F110" s="12">
        <f t="shared" si="0"/>
        <v>0.8070721820638508</v>
      </c>
    </row>
    <row r="111" spans="1:6" ht="12.75">
      <c r="A111" s="10"/>
      <c r="B111" s="20"/>
      <c r="C111" s="66" t="s">
        <v>87</v>
      </c>
      <c r="D111" s="17">
        <v>37300</v>
      </c>
      <c r="E111" s="35">
        <v>38500</v>
      </c>
      <c r="F111" s="12">
        <f t="shared" si="0"/>
        <v>1.032171581769437</v>
      </c>
    </row>
    <row r="112" spans="1:6" ht="12.75">
      <c r="A112" s="20"/>
      <c r="B112" s="21">
        <v>75412</v>
      </c>
      <c r="C112" s="67" t="s">
        <v>44</v>
      </c>
      <c r="D112" s="17">
        <f>D110</f>
        <v>165041</v>
      </c>
      <c r="E112" s="35">
        <f>E110</f>
        <v>133200</v>
      </c>
      <c r="F112" s="12">
        <f t="shared" si="0"/>
        <v>0.8070721820638508</v>
      </c>
    </row>
    <row r="113" spans="1:6" ht="12.75">
      <c r="A113" s="20"/>
      <c r="B113" s="10">
        <v>75414</v>
      </c>
      <c r="C113" s="68" t="s">
        <v>15</v>
      </c>
      <c r="D113" s="11"/>
      <c r="E113" s="38"/>
      <c r="F113" s="12"/>
    </row>
    <row r="114" spans="1:6" ht="12.75">
      <c r="A114" s="20"/>
      <c r="B114" s="10"/>
      <c r="C114" s="57" t="s">
        <v>8</v>
      </c>
      <c r="D114" s="11">
        <v>3000</v>
      </c>
      <c r="E114" s="38">
        <f>2000+1000</f>
        <v>3000</v>
      </c>
      <c r="F114" s="12">
        <f t="shared" si="0"/>
        <v>1</v>
      </c>
    </row>
    <row r="115" spans="1:6" ht="12.75">
      <c r="A115" s="20"/>
      <c r="B115" s="21">
        <v>75414</v>
      </c>
      <c r="C115" s="63" t="s">
        <v>44</v>
      </c>
      <c r="D115" s="11">
        <f>SUM(D114:D114)</f>
        <v>3000</v>
      </c>
      <c r="E115" s="38">
        <f>SUM(E114:E114)</f>
        <v>3000</v>
      </c>
      <c r="F115" s="12">
        <f t="shared" si="0"/>
        <v>1</v>
      </c>
    </row>
    <row r="116" spans="1:6" ht="12.75">
      <c r="A116" s="10"/>
      <c r="B116" s="10">
        <v>75416</v>
      </c>
      <c r="C116" s="55" t="s">
        <v>16</v>
      </c>
      <c r="D116" s="11"/>
      <c r="E116" s="38"/>
      <c r="F116" s="12"/>
    </row>
    <row r="117" spans="1:6" ht="12.75">
      <c r="A117" s="10"/>
      <c r="B117" s="10"/>
      <c r="C117" s="46" t="s">
        <v>49</v>
      </c>
      <c r="D117" s="11">
        <v>104600</v>
      </c>
      <c r="E117" s="38">
        <v>111704</v>
      </c>
      <c r="F117" s="12">
        <f t="shared" si="0"/>
        <v>1.0679158699808795</v>
      </c>
    </row>
    <row r="118" spans="1:6" ht="12.75">
      <c r="A118" s="10"/>
      <c r="B118" s="10"/>
      <c r="C118" s="46" t="s">
        <v>87</v>
      </c>
      <c r="D118" s="11">
        <v>85000</v>
      </c>
      <c r="E118" s="38">
        <v>90129</v>
      </c>
      <c r="F118" s="12">
        <f t="shared" si="0"/>
        <v>1.0603411764705883</v>
      </c>
    </row>
    <row r="119" spans="1:6" ht="12.75">
      <c r="A119" s="10"/>
      <c r="B119" s="10">
        <v>75416</v>
      </c>
      <c r="C119" s="46" t="s">
        <v>44</v>
      </c>
      <c r="D119" s="11">
        <f>D117</f>
        <v>104600</v>
      </c>
      <c r="E119" s="11">
        <f>E117</f>
        <v>111704</v>
      </c>
      <c r="F119" s="12">
        <f t="shared" si="0"/>
        <v>1.0679158699808795</v>
      </c>
    </row>
    <row r="120" spans="1:6" ht="12.75">
      <c r="A120" s="14">
        <v>754</v>
      </c>
      <c r="B120" s="14"/>
      <c r="C120" s="62" t="s">
        <v>55</v>
      </c>
      <c r="D120" s="14">
        <f>D112+D115+D119</f>
        <v>272641</v>
      </c>
      <c r="E120" s="39">
        <f>E112+E115+E119</f>
        <v>247904</v>
      </c>
      <c r="F120" s="12">
        <f t="shared" si="0"/>
        <v>0.90926896541606</v>
      </c>
    </row>
    <row r="121" spans="1:6" ht="51.75" customHeight="1">
      <c r="A121" s="26">
        <v>756</v>
      </c>
      <c r="B121" s="69"/>
      <c r="C121" s="63" t="s">
        <v>78</v>
      </c>
      <c r="D121" s="11"/>
      <c r="E121" s="38"/>
      <c r="F121" s="12"/>
    </row>
    <row r="122" spans="1:6" ht="25.5">
      <c r="A122" s="20"/>
      <c r="B122" s="10">
        <v>75647</v>
      </c>
      <c r="C122" s="70" t="s">
        <v>79</v>
      </c>
      <c r="D122" s="11"/>
      <c r="E122" s="38"/>
      <c r="F122" s="12"/>
    </row>
    <row r="123" spans="1:6" ht="12.75">
      <c r="A123" s="20"/>
      <c r="B123" s="10"/>
      <c r="C123" s="63" t="s">
        <v>49</v>
      </c>
      <c r="D123" s="11">
        <v>80000</v>
      </c>
      <c r="E123" s="38">
        <v>82000</v>
      </c>
      <c r="F123" s="12">
        <f t="shared" si="0"/>
        <v>1.025</v>
      </c>
    </row>
    <row r="124" spans="1:6" ht="13.5" customHeight="1">
      <c r="A124" s="20"/>
      <c r="B124" s="10"/>
      <c r="C124" s="63" t="s">
        <v>133</v>
      </c>
      <c r="D124" s="11">
        <v>21500</v>
      </c>
      <c r="E124" s="38">
        <v>27000</v>
      </c>
      <c r="F124" s="12">
        <f t="shared" si="0"/>
        <v>1.255813953488372</v>
      </c>
    </row>
    <row r="125" spans="1:6" ht="12.75">
      <c r="A125" s="20"/>
      <c r="B125" s="21">
        <v>75647</v>
      </c>
      <c r="C125" s="63" t="s">
        <v>44</v>
      </c>
      <c r="D125" s="11">
        <f>D123</f>
        <v>80000</v>
      </c>
      <c r="E125" s="38">
        <f>E123</f>
        <v>82000</v>
      </c>
      <c r="F125" s="12">
        <f t="shared" si="0"/>
        <v>1.025</v>
      </c>
    </row>
    <row r="126" spans="1:6" ht="12.75">
      <c r="A126" s="24">
        <v>756</v>
      </c>
      <c r="B126" s="28"/>
      <c r="C126" s="62" t="s">
        <v>55</v>
      </c>
      <c r="D126" s="14">
        <f>SUM(D125)</f>
        <v>80000</v>
      </c>
      <c r="E126" s="39">
        <f>SUM(E125)</f>
        <v>82000</v>
      </c>
      <c r="F126" s="12">
        <f t="shared" si="0"/>
        <v>1.025</v>
      </c>
    </row>
    <row r="127" spans="1:6" ht="12.75">
      <c r="A127" s="15">
        <v>757</v>
      </c>
      <c r="B127" s="53"/>
      <c r="C127" s="54" t="s">
        <v>41</v>
      </c>
      <c r="D127" s="14"/>
      <c r="E127" s="39"/>
      <c r="F127" s="12"/>
    </row>
    <row r="128" spans="1:6" ht="25.5">
      <c r="A128" s="25"/>
      <c r="B128" s="15">
        <v>75702</v>
      </c>
      <c r="C128" s="55" t="s">
        <v>42</v>
      </c>
      <c r="D128" s="11"/>
      <c r="E128" s="38"/>
      <c r="F128" s="12"/>
    </row>
    <row r="129" spans="1:6" ht="12" customHeight="1">
      <c r="A129" s="24"/>
      <c r="B129" s="19"/>
      <c r="C129" s="63" t="s">
        <v>67</v>
      </c>
      <c r="D129" s="11">
        <v>356228</v>
      </c>
      <c r="E129" s="38">
        <v>370000</v>
      </c>
      <c r="F129" s="12">
        <f t="shared" si="0"/>
        <v>1.0386606330776917</v>
      </c>
    </row>
    <row r="130" spans="1:6" ht="12.75">
      <c r="A130" s="19">
        <v>757</v>
      </c>
      <c r="B130" s="71"/>
      <c r="C130" s="72" t="s">
        <v>64</v>
      </c>
      <c r="D130" s="14">
        <f>D129</f>
        <v>356228</v>
      </c>
      <c r="E130" s="39">
        <f>E129</f>
        <v>370000</v>
      </c>
      <c r="F130" s="12">
        <f t="shared" si="0"/>
        <v>1.0386606330776917</v>
      </c>
    </row>
    <row r="131" spans="1:6" ht="12.75">
      <c r="A131" s="26">
        <v>758</v>
      </c>
      <c r="B131" s="48"/>
      <c r="C131" s="54" t="s">
        <v>56</v>
      </c>
      <c r="D131" s="11"/>
      <c r="E131" s="38"/>
      <c r="F131" s="12"/>
    </row>
    <row r="132" spans="1:6" ht="12.75">
      <c r="A132" s="20"/>
      <c r="B132" s="15">
        <v>75818</v>
      </c>
      <c r="C132" s="55" t="s">
        <v>59</v>
      </c>
      <c r="D132" s="11"/>
      <c r="E132" s="38"/>
      <c r="F132" s="12"/>
    </row>
    <row r="133" spans="1:6" ht="12.75">
      <c r="A133" s="20"/>
      <c r="B133" s="10"/>
      <c r="C133" s="63" t="s">
        <v>134</v>
      </c>
      <c r="D133" s="11"/>
      <c r="E133" s="38">
        <v>60000</v>
      </c>
      <c r="F133" s="12"/>
    </row>
    <row r="134" spans="1:6" ht="11.25" customHeight="1">
      <c r="A134" s="20">
        <v>758</v>
      </c>
      <c r="B134" s="11"/>
      <c r="C134" s="62" t="s">
        <v>55</v>
      </c>
      <c r="D134" s="14">
        <f>D133</f>
        <v>0</v>
      </c>
      <c r="E134" s="39">
        <f>E133</f>
        <v>60000</v>
      </c>
      <c r="F134" s="12"/>
    </row>
    <row r="135" spans="1:6" ht="12.75">
      <c r="A135" s="15">
        <v>801</v>
      </c>
      <c r="B135" s="53"/>
      <c r="C135" s="54" t="s">
        <v>135</v>
      </c>
      <c r="D135" s="14"/>
      <c r="E135" s="39"/>
      <c r="F135" s="12"/>
    </row>
    <row r="136" spans="1:6" ht="12.75">
      <c r="A136" s="16" t="s">
        <v>27</v>
      </c>
      <c r="B136" s="10">
        <v>80101</v>
      </c>
      <c r="C136" s="55" t="s">
        <v>53</v>
      </c>
      <c r="D136" s="11"/>
      <c r="E136" s="38"/>
      <c r="F136" s="12"/>
    </row>
    <row r="137" spans="1:6" ht="12.75">
      <c r="A137" s="10"/>
      <c r="B137" s="10"/>
      <c r="C137" s="46" t="s">
        <v>49</v>
      </c>
      <c r="D137" s="11">
        <v>5167431</v>
      </c>
      <c r="E137" s="38">
        <f>5203125+5000</f>
        <v>5208125</v>
      </c>
      <c r="F137" s="12">
        <f t="shared" si="0"/>
        <v>1.0078750930588138</v>
      </c>
    </row>
    <row r="138" spans="1:6" ht="12.75">
      <c r="A138" s="10"/>
      <c r="B138" s="20"/>
      <c r="C138" s="66" t="s">
        <v>87</v>
      </c>
      <c r="D138" s="17">
        <v>4290628</v>
      </c>
      <c r="E138" s="35">
        <v>4624775</v>
      </c>
      <c r="F138" s="12">
        <f t="shared" si="0"/>
        <v>1.0778783432168904</v>
      </c>
    </row>
    <row r="139" spans="1:6" ht="25.5">
      <c r="A139" s="10"/>
      <c r="B139" s="20"/>
      <c r="C139" s="66" t="s">
        <v>113</v>
      </c>
      <c r="D139" s="18">
        <v>562639</v>
      </c>
      <c r="E139" s="37">
        <v>216282</v>
      </c>
      <c r="F139" s="12">
        <f t="shared" si="0"/>
        <v>0.38440634225498055</v>
      </c>
    </row>
    <row r="140" spans="1:6" ht="12.75">
      <c r="A140" s="10"/>
      <c r="B140" s="21">
        <v>80101</v>
      </c>
      <c r="C140" s="73" t="s">
        <v>44</v>
      </c>
      <c r="D140" s="17">
        <f>D137+D139</f>
        <v>5730070</v>
      </c>
      <c r="E140" s="35">
        <f>E137+E139</f>
        <v>5424407</v>
      </c>
      <c r="F140" s="12">
        <f t="shared" si="0"/>
        <v>0.9466563235702181</v>
      </c>
    </row>
    <row r="141" spans="1:6" ht="12.75">
      <c r="A141" s="10"/>
      <c r="B141" s="10">
        <v>80103</v>
      </c>
      <c r="C141" s="92" t="s">
        <v>70</v>
      </c>
      <c r="D141" s="17"/>
      <c r="E141" s="35"/>
      <c r="F141" s="12"/>
    </row>
    <row r="142" spans="1:6" ht="12.75">
      <c r="A142" s="10"/>
      <c r="B142" s="10"/>
      <c r="C142" s="73" t="s">
        <v>49</v>
      </c>
      <c r="D142" s="17">
        <v>785519</v>
      </c>
      <c r="E142" s="35">
        <v>762829</v>
      </c>
      <c r="F142" s="12">
        <f t="shared" si="0"/>
        <v>0.9711146388566031</v>
      </c>
    </row>
    <row r="143" spans="1:6" ht="12.75">
      <c r="A143" s="10"/>
      <c r="B143" s="10"/>
      <c r="C143" s="73" t="s">
        <v>87</v>
      </c>
      <c r="D143" s="17">
        <v>603895</v>
      </c>
      <c r="E143" s="35">
        <v>610420</v>
      </c>
      <c r="F143" s="12">
        <f t="shared" si="0"/>
        <v>1.010804858460494</v>
      </c>
    </row>
    <row r="144" spans="1:6" ht="12.75">
      <c r="A144" s="10"/>
      <c r="B144" s="10">
        <v>80103</v>
      </c>
      <c r="C144" s="73" t="s">
        <v>44</v>
      </c>
      <c r="D144" s="17">
        <f>D142</f>
        <v>785519</v>
      </c>
      <c r="E144" s="17">
        <f>E142</f>
        <v>762829</v>
      </c>
      <c r="F144" s="12">
        <f t="shared" si="0"/>
        <v>0.9711146388566031</v>
      </c>
    </row>
    <row r="145" spans="1:6" ht="12.75">
      <c r="A145" s="10"/>
      <c r="B145" s="16">
        <v>80104</v>
      </c>
      <c r="C145" s="55" t="s">
        <v>68</v>
      </c>
      <c r="D145" s="11"/>
      <c r="E145" s="38"/>
      <c r="F145" s="12"/>
    </row>
    <row r="146" spans="1:6" ht="12.75">
      <c r="A146" s="10"/>
      <c r="B146" s="20"/>
      <c r="C146" s="46" t="s">
        <v>49</v>
      </c>
      <c r="D146" s="11">
        <v>773540</v>
      </c>
      <c r="E146" s="38">
        <v>736576</v>
      </c>
      <c r="F146" s="12">
        <f t="shared" si="0"/>
        <v>0.952214494402358</v>
      </c>
    </row>
    <row r="147" spans="1:6" ht="12.75">
      <c r="A147" s="20"/>
      <c r="B147" s="10"/>
      <c r="C147" s="46" t="s">
        <v>87</v>
      </c>
      <c r="D147" s="11">
        <v>527000</v>
      </c>
      <c r="E147" s="38">
        <v>568948</v>
      </c>
      <c r="F147" s="12">
        <f t="shared" si="0"/>
        <v>1.0795977229601519</v>
      </c>
    </row>
    <row r="148" spans="1:6" ht="12.75">
      <c r="A148" s="10"/>
      <c r="B148" s="20"/>
      <c r="C148" s="46" t="s">
        <v>77</v>
      </c>
      <c r="D148" s="11"/>
      <c r="E148" s="38"/>
      <c r="F148" s="12"/>
    </row>
    <row r="149" spans="1:6" ht="12.75">
      <c r="A149" s="10"/>
      <c r="B149" s="10">
        <v>80104</v>
      </c>
      <c r="C149" s="56" t="s">
        <v>44</v>
      </c>
      <c r="D149" s="11">
        <f>D146+D148</f>
        <v>773540</v>
      </c>
      <c r="E149" s="38">
        <f>E146+E148</f>
        <v>736576</v>
      </c>
      <c r="F149" s="12">
        <f t="shared" si="0"/>
        <v>0.952214494402358</v>
      </c>
    </row>
    <row r="150" spans="1:6" ht="12.75">
      <c r="A150" s="10"/>
      <c r="B150" s="16">
        <v>80110</v>
      </c>
      <c r="C150" s="55" t="s">
        <v>17</v>
      </c>
      <c r="D150" s="11"/>
      <c r="E150" s="38"/>
      <c r="F150" s="12"/>
    </row>
    <row r="151" spans="1:6" ht="12.75">
      <c r="A151" s="10"/>
      <c r="B151" s="10"/>
      <c r="C151" s="46" t="s">
        <v>50</v>
      </c>
      <c r="D151" s="11">
        <v>2552003</v>
      </c>
      <c r="E151" s="38">
        <f>2617454+3211</f>
        <v>2620665</v>
      </c>
      <c r="F151" s="12">
        <f t="shared" si="0"/>
        <v>1.0269051407854928</v>
      </c>
    </row>
    <row r="152" spans="1:6" ht="15" customHeight="1">
      <c r="A152" s="10"/>
      <c r="B152" s="10"/>
      <c r="C152" s="66" t="s">
        <v>90</v>
      </c>
      <c r="D152" s="17">
        <v>2235000</v>
      </c>
      <c r="E152" s="35">
        <v>2318166</v>
      </c>
      <c r="F152" s="12">
        <f t="shared" si="0"/>
        <v>1.0372107382550335</v>
      </c>
    </row>
    <row r="153" spans="1:6" ht="12.75">
      <c r="A153" s="20"/>
      <c r="B153" s="21">
        <v>80110</v>
      </c>
      <c r="C153" s="61" t="s">
        <v>44</v>
      </c>
      <c r="D153" s="11">
        <f>D151</f>
        <v>2552003</v>
      </c>
      <c r="E153" s="11">
        <f>E151</f>
        <v>2620665</v>
      </c>
      <c r="F153" s="12">
        <f t="shared" si="0"/>
        <v>1.0269051407854928</v>
      </c>
    </row>
    <row r="154" spans="1:6" ht="12.75">
      <c r="A154" s="10"/>
      <c r="B154" s="10">
        <v>80113</v>
      </c>
      <c r="C154" s="74" t="s">
        <v>18</v>
      </c>
      <c r="D154" s="11"/>
      <c r="E154" s="38"/>
      <c r="F154" s="12"/>
    </row>
    <row r="155" spans="1:6" ht="12.75">
      <c r="A155" s="20"/>
      <c r="B155" s="10"/>
      <c r="C155" s="61" t="s">
        <v>49</v>
      </c>
      <c r="D155" s="11">
        <v>482784</v>
      </c>
      <c r="E155" s="38">
        <v>503530</v>
      </c>
      <c r="F155" s="12">
        <f t="shared" si="0"/>
        <v>1.0429715980645589</v>
      </c>
    </row>
    <row r="156" spans="1:6" ht="12.75">
      <c r="A156" s="20"/>
      <c r="B156" s="10"/>
      <c r="C156" s="61" t="s">
        <v>97</v>
      </c>
      <c r="D156" s="11">
        <v>61000</v>
      </c>
      <c r="E156" s="38">
        <v>90640</v>
      </c>
      <c r="F156" s="12">
        <f t="shared" si="0"/>
        <v>1.4859016393442623</v>
      </c>
    </row>
    <row r="157" spans="1:6" ht="12.75">
      <c r="A157" s="10"/>
      <c r="B157" s="21">
        <v>80113</v>
      </c>
      <c r="C157" s="60" t="s">
        <v>44</v>
      </c>
      <c r="D157" s="11">
        <f>D155</f>
        <v>482784</v>
      </c>
      <c r="E157" s="11">
        <f>E155</f>
        <v>503530</v>
      </c>
      <c r="F157" s="12">
        <f t="shared" si="0"/>
        <v>1.0429715980645589</v>
      </c>
    </row>
    <row r="158" spans="1:6" ht="12.75">
      <c r="A158" s="10"/>
      <c r="B158" s="10">
        <v>80120</v>
      </c>
      <c r="C158" s="74" t="s">
        <v>98</v>
      </c>
      <c r="D158" s="11"/>
      <c r="E158" s="11"/>
      <c r="F158" s="12"/>
    </row>
    <row r="159" spans="1:6" ht="12.75">
      <c r="A159" s="10"/>
      <c r="B159" s="10"/>
      <c r="C159" s="60" t="s">
        <v>52</v>
      </c>
      <c r="D159" s="11">
        <v>50000</v>
      </c>
      <c r="E159" s="11">
        <v>104050</v>
      </c>
      <c r="F159" s="12">
        <f aca="true" t="shared" si="1" ref="F159:F164">E159/D159</f>
        <v>2.081</v>
      </c>
    </row>
    <row r="160" spans="1:6" ht="12.75">
      <c r="A160" s="10"/>
      <c r="B160" s="10"/>
      <c r="C160" s="60" t="s">
        <v>87</v>
      </c>
      <c r="D160" s="11">
        <v>30000</v>
      </c>
      <c r="E160" s="38">
        <v>86379</v>
      </c>
      <c r="F160" s="12">
        <f t="shared" si="1"/>
        <v>2.8793</v>
      </c>
    </row>
    <row r="161" spans="1:6" ht="12.75">
      <c r="A161" s="10"/>
      <c r="B161" s="21">
        <v>80120</v>
      </c>
      <c r="C161" s="60" t="s">
        <v>44</v>
      </c>
      <c r="D161" s="11">
        <f>D159</f>
        <v>50000</v>
      </c>
      <c r="E161" s="11">
        <f>E159</f>
        <v>104050</v>
      </c>
      <c r="F161" s="12">
        <f t="shared" si="1"/>
        <v>2.081</v>
      </c>
    </row>
    <row r="162" spans="1:6" ht="13.5" customHeight="1">
      <c r="A162" s="10"/>
      <c r="B162" s="10">
        <v>80146</v>
      </c>
      <c r="C162" s="74" t="s">
        <v>57</v>
      </c>
      <c r="D162" s="11"/>
      <c r="E162" s="11"/>
      <c r="F162" s="12"/>
    </row>
    <row r="163" spans="1:6" ht="10.5" customHeight="1">
      <c r="A163" s="10"/>
      <c r="B163" s="10"/>
      <c r="C163" s="60" t="s">
        <v>8</v>
      </c>
      <c r="D163" s="11">
        <v>41000</v>
      </c>
      <c r="E163" s="11">
        <v>45000</v>
      </c>
      <c r="F163" s="12">
        <f t="shared" si="1"/>
        <v>1.0975609756097562</v>
      </c>
    </row>
    <row r="164" spans="1:6" ht="12.75">
      <c r="A164" s="10"/>
      <c r="B164" s="10">
        <v>80146</v>
      </c>
      <c r="C164" s="60" t="s">
        <v>44</v>
      </c>
      <c r="D164" s="11">
        <f>SUM(D163:D163)</f>
        <v>41000</v>
      </c>
      <c r="E164" s="11">
        <f>SUM(E163:E163)</f>
        <v>45000</v>
      </c>
      <c r="F164" s="12">
        <f t="shared" si="1"/>
        <v>1.0975609756097562</v>
      </c>
    </row>
    <row r="165" spans="1:6" ht="12.75">
      <c r="A165" s="10"/>
      <c r="B165" s="16">
        <v>80195</v>
      </c>
      <c r="C165" s="74" t="s">
        <v>6</v>
      </c>
      <c r="D165" s="11"/>
      <c r="E165" s="11"/>
      <c r="F165" s="12"/>
    </row>
    <row r="166" spans="1:6" ht="12.75">
      <c r="A166" s="20"/>
      <c r="B166" s="10"/>
      <c r="C166" s="46" t="s">
        <v>49</v>
      </c>
      <c r="D166" s="11"/>
      <c r="E166" s="11"/>
      <c r="F166" s="12"/>
    </row>
    <row r="167" spans="1:6" ht="12.75">
      <c r="A167" s="20"/>
      <c r="B167" s="10"/>
      <c r="C167" s="46" t="s">
        <v>72</v>
      </c>
      <c r="D167" s="11">
        <v>55000</v>
      </c>
      <c r="E167" s="38">
        <v>70000</v>
      </c>
      <c r="F167" s="12">
        <f aca="true" t="shared" si="2" ref="F167:F215">E167/D167</f>
        <v>1.2727272727272727</v>
      </c>
    </row>
    <row r="168" spans="1:6" ht="12.75">
      <c r="A168" s="20"/>
      <c r="B168" s="10"/>
      <c r="C168" s="56" t="s">
        <v>73</v>
      </c>
      <c r="D168" s="11">
        <v>2000</v>
      </c>
      <c r="E168" s="11">
        <v>3000</v>
      </c>
      <c r="F168" s="12"/>
    </row>
    <row r="169" spans="1:6" ht="15" customHeight="1">
      <c r="A169" s="20"/>
      <c r="B169" s="10"/>
      <c r="C169" s="56" t="s">
        <v>74</v>
      </c>
      <c r="D169" s="11">
        <v>7000</v>
      </c>
      <c r="E169" s="11">
        <v>8000</v>
      </c>
      <c r="F169" s="12">
        <f t="shared" si="2"/>
        <v>1.1428571428571428</v>
      </c>
    </row>
    <row r="170" spans="1:6" ht="12.75">
      <c r="A170" s="20"/>
      <c r="B170" s="21">
        <v>80195</v>
      </c>
      <c r="C170" s="56" t="s">
        <v>44</v>
      </c>
      <c r="D170" s="11">
        <f>SUM(D167:D169)</f>
        <v>64000</v>
      </c>
      <c r="E170" s="11">
        <f>SUM(E167:E169)</f>
        <v>81000</v>
      </c>
      <c r="F170" s="12">
        <f t="shared" si="2"/>
        <v>1.265625</v>
      </c>
    </row>
    <row r="171" spans="1:6" ht="12.75">
      <c r="A171" s="14">
        <v>801</v>
      </c>
      <c r="B171" s="23"/>
      <c r="C171" s="75" t="s">
        <v>55</v>
      </c>
      <c r="D171" s="14">
        <f>D140+D144+D149+D153+D157+D161+D164+D170</f>
        <v>10478916</v>
      </c>
      <c r="E171" s="14">
        <f>E140+E144+E149+E153+E157+E161+E164+E170</f>
        <v>10278057</v>
      </c>
      <c r="F171" s="12">
        <f t="shared" si="2"/>
        <v>0.9808320822497288</v>
      </c>
    </row>
    <row r="172" spans="1:6" ht="12.75">
      <c r="A172" s="15">
        <v>851</v>
      </c>
      <c r="B172" s="53"/>
      <c r="C172" s="54" t="s">
        <v>35</v>
      </c>
      <c r="D172" s="14"/>
      <c r="E172" s="14"/>
      <c r="F172" s="12"/>
    </row>
    <row r="173" spans="1:6" ht="16.5" customHeight="1">
      <c r="A173" s="15" t="s">
        <v>27</v>
      </c>
      <c r="B173" s="10">
        <v>85154</v>
      </c>
      <c r="C173" s="70" t="s">
        <v>136</v>
      </c>
      <c r="D173" s="11"/>
      <c r="E173" s="11"/>
      <c r="F173" s="12"/>
    </row>
    <row r="174" spans="1:6" ht="12.75">
      <c r="A174" s="20"/>
      <c r="B174" s="10"/>
      <c r="C174" s="61" t="s">
        <v>49</v>
      </c>
      <c r="D174" s="11">
        <v>202959</v>
      </c>
      <c r="E174" s="11">
        <v>160000</v>
      </c>
      <c r="F174" s="12">
        <f t="shared" si="2"/>
        <v>0.7883365605861282</v>
      </c>
    </row>
    <row r="175" spans="1:6" ht="12.75">
      <c r="A175" s="10"/>
      <c r="B175" s="10"/>
      <c r="C175" s="61" t="s">
        <v>91</v>
      </c>
      <c r="D175" s="11">
        <v>127460</v>
      </c>
      <c r="E175" s="38">
        <v>109400</v>
      </c>
      <c r="F175" s="12">
        <f t="shared" si="2"/>
        <v>0.858308488937706</v>
      </c>
    </row>
    <row r="176" spans="1:6" ht="12.75">
      <c r="A176" s="10"/>
      <c r="B176" s="10"/>
      <c r="C176" s="61" t="s">
        <v>87</v>
      </c>
      <c r="D176" s="11">
        <v>16000</v>
      </c>
      <c r="E176" s="38">
        <v>13000</v>
      </c>
      <c r="F176" s="12">
        <f t="shared" si="2"/>
        <v>0.8125</v>
      </c>
    </row>
    <row r="177" spans="1:6" ht="12.75">
      <c r="A177" s="10"/>
      <c r="B177" s="10">
        <v>85154</v>
      </c>
      <c r="C177" s="63" t="s">
        <v>44</v>
      </c>
      <c r="D177" s="11">
        <f>D174</f>
        <v>202959</v>
      </c>
      <c r="E177" s="11">
        <f>E174</f>
        <v>160000</v>
      </c>
      <c r="F177" s="12">
        <f t="shared" si="2"/>
        <v>0.7883365605861282</v>
      </c>
    </row>
    <row r="178" spans="1:6" ht="12.75">
      <c r="A178" s="20"/>
      <c r="B178" s="16">
        <v>85195</v>
      </c>
      <c r="C178" s="70" t="s">
        <v>6</v>
      </c>
      <c r="D178" s="11"/>
      <c r="E178" s="11"/>
      <c r="F178" s="12"/>
    </row>
    <row r="179" spans="1:6" ht="12.75">
      <c r="A179" s="20"/>
      <c r="B179" s="10"/>
      <c r="C179" s="63" t="s">
        <v>8</v>
      </c>
      <c r="D179" s="11">
        <v>60</v>
      </c>
      <c r="E179" s="11">
        <v>240</v>
      </c>
      <c r="F179" s="12"/>
    </row>
    <row r="180" spans="1:6" ht="12.75">
      <c r="A180" s="31"/>
      <c r="B180" s="21">
        <v>85195</v>
      </c>
      <c r="C180" s="63" t="s">
        <v>44</v>
      </c>
      <c r="D180" s="11">
        <f>D179</f>
        <v>60</v>
      </c>
      <c r="E180" s="11">
        <f>E179</f>
        <v>240</v>
      </c>
      <c r="F180" s="12"/>
    </row>
    <row r="181" spans="1:6" ht="12.75">
      <c r="A181" s="19">
        <v>851</v>
      </c>
      <c r="B181" s="19"/>
      <c r="C181" s="62" t="s">
        <v>55</v>
      </c>
      <c r="D181" s="14">
        <f>D177+D180</f>
        <v>203019</v>
      </c>
      <c r="E181" s="14">
        <f>E177+E180</f>
        <v>160240</v>
      </c>
      <c r="F181" s="12">
        <f t="shared" si="2"/>
        <v>0.789285731877312</v>
      </c>
    </row>
    <row r="182" spans="1:6" ht="12.75">
      <c r="A182" s="26">
        <v>852</v>
      </c>
      <c r="B182" s="53"/>
      <c r="C182" s="54" t="s">
        <v>63</v>
      </c>
      <c r="D182" s="14"/>
      <c r="E182" s="14"/>
      <c r="F182" s="12"/>
    </row>
    <row r="183" spans="1:6" ht="25.5" customHeight="1">
      <c r="A183" s="10"/>
      <c r="B183" s="76">
        <v>85212</v>
      </c>
      <c r="C183" s="77" t="s">
        <v>62</v>
      </c>
      <c r="D183" s="11"/>
      <c r="E183" s="11"/>
      <c r="F183" s="12"/>
    </row>
    <row r="184" spans="1:6" ht="12.75">
      <c r="A184" s="10"/>
      <c r="B184" s="76"/>
      <c r="C184" s="78" t="s">
        <v>49</v>
      </c>
      <c r="D184" s="11">
        <v>4546032</v>
      </c>
      <c r="E184" s="38">
        <v>5339000</v>
      </c>
      <c r="F184" s="12">
        <f t="shared" si="2"/>
        <v>1.1744308003111286</v>
      </c>
    </row>
    <row r="185" spans="1:6" ht="12.75">
      <c r="A185" s="10"/>
      <c r="B185" s="76"/>
      <c r="C185" s="78" t="s">
        <v>87</v>
      </c>
      <c r="D185" s="11">
        <v>115522</v>
      </c>
      <c r="E185" s="38">
        <v>137029</v>
      </c>
      <c r="F185" s="12">
        <f t="shared" si="2"/>
        <v>1.1861723308114471</v>
      </c>
    </row>
    <row r="186" spans="1:6" ht="12.75">
      <c r="A186" s="10"/>
      <c r="B186" s="31">
        <v>85212</v>
      </c>
      <c r="C186" s="78" t="s">
        <v>44</v>
      </c>
      <c r="D186" s="11">
        <f>D184</f>
        <v>4546032</v>
      </c>
      <c r="E186" s="38">
        <f>E184</f>
        <v>5339000</v>
      </c>
      <c r="F186" s="12">
        <f t="shared" si="2"/>
        <v>1.1744308003111286</v>
      </c>
    </row>
    <row r="187" spans="1:6" ht="22.5" customHeight="1">
      <c r="A187" s="10"/>
      <c r="B187" s="79">
        <v>85213</v>
      </c>
      <c r="C187" s="80" t="s">
        <v>65</v>
      </c>
      <c r="D187" s="11"/>
      <c r="E187" s="11"/>
      <c r="F187" s="12"/>
    </row>
    <row r="188" spans="1:6" ht="12.75">
      <c r="A188" s="20"/>
      <c r="B188" s="20"/>
      <c r="C188" s="78" t="s">
        <v>132</v>
      </c>
      <c r="D188" s="11">
        <v>11000</v>
      </c>
      <c r="E188" s="11">
        <v>15000</v>
      </c>
      <c r="F188" s="12">
        <f t="shared" si="2"/>
        <v>1.3636363636363635</v>
      </c>
    </row>
    <row r="189" spans="1:6" ht="12.75" customHeight="1">
      <c r="A189" s="10"/>
      <c r="B189" s="21">
        <v>85213</v>
      </c>
      <c r="C189" s="81" t="s">
        <v>44</v>
      </c>
      <c r="D189" s="11">
        <f>SUM(D188)</f>
        <v>11000</v>
      </c>
      <c r="E189" s="11">
        <f>SUM(E188)</f>
        <v>15000</v>
      </c>
      <c r="F189" s="12">
        <f t="shared" si="2"/>
        <v>1.3636363636363635</v>
      </c>
    </row>
    <row r="190" spans="1:6" ht="22.5" customHeight="1">
      <c r="A190" s="10" t="s">
        <v>27</v>
      </c>
      <c r="B190" s="10">
        <v>85214</v>
      </c>
      <c r="C190" s="55" t="s">
        <v>58</v>
      </c>
      <c r="D190" s="11"/>
      <c r="E190" s="11"/>
      <c r="F190" s="12"/>
    </row>
    <row r="191" spans="1:6" ht="11.25" customHeight="1">
      <c r="A191" s="20"/>
      <c r="B191" s="10"/>
      <c r="C191" s="63" t="s">
        <v>137</v>
      </c>
      <c r="D191" s="11">
        <v>562000</v>
      </c>
      <c r="E191" s="11">
        <f>248800+63000+305000</f>
        <v>616800</v>
      </c>
      <c r="F191" s="12">
        <f t="shared" si="2"/>
        <v>1.0975088967971531</v>
      </c>
    </row>
    <row r="192" spans="1:6" ht="12.75">
      <c r="A192" s="20"/>
      <c r="B192" s="21">
        <v>85214</v>
      </c>
      <c r="C192" s="63" t="s">
        <v>44</v>
      </c>
      <c r="D192" s="11">
        <f>SUM(D191:D191)</f>
        <v>562000</v>
      </c>
      <c r="E192" s="11">
        <f>SUM(E191:E191)</f>
        <v>616800</v>
      </c>
      <c r="F192" s="12">
        <f t="shared" si="2"/>
        <v>1.0975088967971531</v>
      </c>
    </row>
    <row r="193" spans="1:6" ht="12.75" customHeight="1">
      <c r="A193" s="10"/>
      <c r="B193" s="10">
        <v>85215</v>
      </c>
      <c r="C193" s="55" t="s">
        <v>69</v>
      </c>
      <c r="D193" s="11"/>
      <c r="E193" s="11"/>
      <c r="F193" s="12"/>
    </row>
    <row r="194" spans="1:6" ht="12.75">
      <c r="A194" s="10"/>
      <c r="B194" s="10"/>
      <c r="C194" s="46" t="s">
        <v>8</v>
      </c>
      <c r="D194" s="11">
        <v>636907</v>
      </c>
      <c r="E194" s="11">
        <v>650000</v>
      </c>
      <c r="F194" s="12">
        <f t="shared" si="2"/>
        <v>1.0205571614066105</v>
      </c>
    </row>
    <row r="195" spans="1:6" ht="12.75">
      <c r="A195" s="20"/>
      <c r="B195" s="21">
        <v>85215</v>
      </c>
      <c r="C195" s="63" t="s">
        <v>44</v>
      </c>
      <c r="D195" s="11">
        <f>SUM(D194)</f>
        <v>636907</v>
      </c>
      <c r="E195" s="11">
        <f>SUM(E194)</f>
        <v>650000</v>
      </c>
      <c r="F195" s="12">
        <f t="shared" si="2"/>
        <v>1.0205571614066105</v>
      </c>
    </row>
    <row r="196" spans="1:6" ht="12.75">
      <c r="A196" s="20"/>
      <c r="B196" s="10">
        <v>85219</v>
      </c>
      <c r="C196" s="55" t="s">
        <v>19</v>
      </c>
      <c r="D196" s="11"/>
      <c r="E196" s="11"/>
      <c r="F196" s="12"/>
    </row>
    <row r="197" spans="1:6" ht="12.75">
      <c r="A197" s="20"/>
      <c r="B197" s="10"/>
      <c r="C197" s="46" t="s">
        <v>49</v>
      </c>
      <c r="D197" s="11">
        <v>436163</v>
      </c>
      <c r="E197" s="11">
        <f>289236+155000</f>
        <v>444236</v>
      </c>
      <c r="F197" s="12">
        <f t="shared" si="2"/>
        <v>1.0185091353461895</v>
      </c>
    </row>
    <row r="198" spans="1:6" ht="12.75">
      <c r="A198" s="20"/>
      <c r="B198" s="10"/>
      <c r="C198" s="56" t="s">
        <v>92</v>
      </c>
      <c r="D198" s="11">
        <v>370963</v>
      </c>
      <c r="E198" s="11">
        <v>371768</v>
      </c>
      <c r="F198" s="12">
        <f t="shared" si="2"/>
        <v>1.0021700277386154</v>
      </c>
    </row>
    <row r="199" spans="1:6" ht="12.75">
      <c r="A199" s="10"/>
      <c r="B199" s="82">
        <v>85219</v>
      </c>
      <c r="C199" s="57" t="s">
        <v>44</v>
      </c>
      <c r="D199" s="11">
        <f>D197</f>
        <v>436163</v>
      </c>
      <c r="E199" s="11">
        <f>E197</f>
        <v>444236</v>
      </c>
      <c r="F199" s="12">
        <f t="shared" si="2"/>
        <v>1.0185091353461895</v>
      </c>
    </row>
    <row r="200" spans="1:6" ht="15" customHeight="1">
      <c r="A200" s="20"/>
      <c r="B200" s="10">
        <v>85228</v>
      </c>
      <c r="C200" s="68" t="s">
        <v>28</v>
      </c>
      <c r="D200" s="21"/>
      <c r="E200" s="21"/>
      <c r="F200" s="22"/>
    </row>
    <row r="201" spans="1:6" ht="12.75">
      <c r="A201" s="20"/>
      <c r="B201" s="10"/>
      <c r="C201" s="46" t="s">
        <v>66</v>
      </c>
      <c r="D201" s="11">
        <v>186300</v>
      </c>
      <c r="E201" s="11">
        <v>178820</v>
      </c>
      <c r="F201" s="12">
        <f t="shared" si="2"/>
        <v>0.959849704777241</v>
      </c>
    </row>
    <row r="202" spans="1:6" ht="12.75">
      <c r="A202" s="20"/>
      <c r="B202" s="20"/>
      <c r="C202" s="56" t="s">
        <v>87</v>
      </c>
      <c r="D202" s="11">
        <v>178700</v>
      </c>
      <c r="E202" s="11">
        <v>171675</v>
      </c>
      <c r="F202" s="12">
        <f t="shared" si="2"/>
        <v>0.960688304420817</v>
      </c>
    </row>
    <row r="203" spans="1:6" ht="12" customHeight="1">
      <c r="A203" s="20"/>
      <c r="B203" s="83">
        <v>85228</v>
      </c>
      <c r="C203" s="67" t="s">
        <v>44</v>
      </c>
      <c r="D203" s="17">
        <f>D201</f>
        <v>186300</v>
      </c>
      <c r="E203" s="17">
        <f>E201</f>
        <v>178820</v>
      </c>
      <c r="F203" s="27">
        <f t="shared" si="2"/>
        <v>0.959849704777241</v>
      </c>
    </row>
    <row r="204" spans="1:6" ht="13.5" customHeight="1">
      <c r="A204" s="20"/>
      <c r="B204" s="10">
        <v>85295</v>
      </c>
      <c r="C204" s="68" t="s">
        <v>6</v>
      </c>
      <c r="D204" s="11"/>
      <c r="E204" s="11"/>
      <c r="F204" s="12"/>
    </row>
    <row r="205" spans="1:6" ht="12.75">
      <c r="A205" s="20"/>
      <c r="B205" s="10"/>
      <c r="C205" s="57" t="s">
        <v>93</v>
      </c>
      <c r="D205" s="11">
        <v>75060</v>
      </c>
      <c r="E205" s="11">
        <v>77442</v>
      </c>
      <c r="F205" s="12">
        <f t="shared" si="2"/>
        <v>1.0317346123101518</v>
      </c>
    </row>
    <row r="206" spans="1:6" ht="12.75">
      <c r="A206" s="20"/>
      <c r="B206" s="10"/>
      <c r="C206" s="57" t="s">
        <v>94</v>
      </c>
      <c r="D206" s="11">
        <v>63960</v>
      </c>
      <c r="E206" s="11">
        <v>65492</v>
      </c>
      <c r="F206" s="12">
        <f t="shared" si="2"/>
        <v>1.0239524702939338</v>
      </c>
    </row>
    <row r="207" spans="1:6" ht="17.25" customHeight="1">
      <c r="A207" s="20"/>
      <c r="B207" s="10"/>
      <c r="C207" s="84" t="s">
        <v>138</v>
      </c>
      <c r="D207" s="18">
        <v>146070</v>
      </c>
      <c r="E207" s="18">
        <f>12000+161000</f>
        <v>173000</v>
      </c>
      <c r="F207" s="12">
        <f t="shared" si="2"/>
        <v>1.1843636612583008</v>
      </c>
    </row>
    <row r="208" spans="1:6" ht="15" customHeight="1">
      <c r="A208" s="20"/>
      <c r="B208" s="10"/>
      <c r="C208" s="84" t="s">
        <v>139</v>
      </c>
      <c r="D208" s="18">
        <v>57600</v>
      </c>
      <c r="E208" s="37">
        <v>27648</v>
      </c>
      <c r="F208" s="12">
        <f t="shared" si="2"/>
        <v>0.48</v>
      </c>
    </row>
    <row r="209" spans="1:6" ht="12.75">
      <c r="A209" s="20"/>
      <c r="B209" s="10">
        <v>85295</v>
      </c>
      <c r="C209" s="84" t="s">
        <v>44</v>
      </c>
      <c r="D209" s="17">
        <f>D205+D207+D208</f>
        <v>278730</v>
      </c>
      <c r="E209" s="17">
        <f>E205+E207+E208</f>
        <v>278090</v>
      </c>
      <c r="F209" s="12">
        <f t="shared" si="2"/>
        <v>0.9977038711297671</v>
      </c>
    </row>
    <row r="210" spans="1:6" ht="15.75" customHeight="1">
      <c r="A210" s="28">
        <v>852</v>
      </c>
      <c r="B210" s="14"/>
      <c r="C210" s="62" t="s">
        <v>55</v>
      </c>
      <c r="D210" s="14">
        <f>D209+D203+D199+D195+D192+D189+D186</f>
        <v>6657132</v>
      </c>
      <c r="E210" s="14">
        <f>E209+E203+E199+E195+E192+E189+E186</f>
        <v>7521946</v>
      </c>
      <c r="F210" s="12">
        <f t="shared" si="2"/>
        <v>1.1299078942703855</v>
      </c>
    </row>
    <row r="211" spans="1:6" ht="12.75">
      <c r="A211" s="20">
        <v>854</v>
      </c>
      <c r="B211" s="85"/>
      <c r="C211" s="59" t="s">
        <v>140</v>
      </c>
      <c r="D211" s="19"/>
      <c r="E211" s="19"/>
      <c r="F211" s="22"/>
    </row>
    <row r="212" spans="1:6" ht="12.75">
      <c r="A212" s="16" t="s">
        <v>27</v>
      </c>
      <c r="B212" s="10">
        <v>85401</v>
      </c>
      <c r="C212" s="55" t="s">
        <v>20</v>
      </c>
      <c r="D212" s="11"/>
      <c r="E212" s="11"/>
      <c r="F212" s="12"/>
    </row>
    <row r="213" spans="1:6" ht="12.75">
      <c r="A213" s="10"/>
      <c r="B213" s="10"/>
      <c r="C213" s="46" t="s">
        <v>49</v>
      </c>
      <c r="D213" s="11">
        <v>460280</v>
      </c>
      <c r="E213" s="11">
        <f>462930+345704</f>
        <v>808634</v>
      </c>
      <c r="F213" s="12">
        <f t="shared" si="2"/>
        <v>1.7568306248370558</v>
      </c>
    </row>
    <row r="214" spans="1:6" ht="12.75">
      <c r="A214" s="10"/>
      <c r="B214" s="10"/>
      <c r="C214" s="46" t="s">
        <v>87</v>
      </c>
      <c r="D214" s="11">
        <v>391500</v>
      </c>
      <c r="E214" s="11">
        <f>373955+191655</f>
        <v>565610</v>
      </c>
      <c r="F214" s="12">
        <f t="shared" si="2"/>
        <v>1.4447254150702427</v>
      </c>
    </row>
    <row r="215" spans="1:6" ht="12.75">
      <c r="A215" s="20"/>
      <c r="B215" s="21">
        <v>85401</v>
      </c>
      <c r="C215" s="67" t="s">
        <v>44</v>
      </c>
      <c r="D215" s="11">
        <f>D213</f>
        <v>460280</v>
      </c>
      <c r="E215" s="11">
        <f>E213</f>
        <v>808634</v>
      </c>
      <c r="F215" s="12">
        <f t="shared" si="2"/>
        <v>1.7568306248370558</v>
      </c>
    </row>
    <row r="216" spans="1:6" ht="12.75">
      <c r="A216" s="10"/>
      <c r="B216" s="10">
        <v>85415</v>
      </c>
      <c r="C216" s="91" t="s">
        <v>71</v>
      </c>
      <c r="D216" s="11"/>
      <c r="E216" s="11"/>
      <c r="F216" s="12"/>
    </row>
    <row r="217" spans="1:6" ht="15.75" customHeight="1">
      <c r="A217" s="10"/>
      <c r="B217" s="10"/>
      <c r="C217" s="67" t="s">
        <v>8</v>
      </c>
      <c r="D217" s="11">
        <v>101004</v>
      </c>
      <c r="E217" s="38">
        <v>10000</v>
      </c>
      <c r="F217" s="12">
        <f>E217/D217</f>
        <v>0.09900597996118965</v>
      </c>
    </row>
    <row r="218" spans="1:6" ht="12.75">
      <c r="A218" s="10"/>
      <c r="B218" s="10">
        <v>85415</v>
      </c>
      <c r="C218" s="67" t="s">
        <v>44</v>
      </c>
      <c r="D218" s="11">
        <f>SUM(D217:D217)</f>
        <v>101004</v>
      </c>
      <c r="E218" s="38">
        <f>SUM(E217:E217)</f>
        <v>10000</v>
      </c>
      <c r="F218" s="12">
        <f>E218/D218</f>
        <v>0.09900597996118965</v>
      </c>
    </row>
    <row r="219" spans="1:6" ht="12.75">
      <c r="A219" s="14">
        <v>854</v>
      </c>
      <c r="B219" s="14"/>
      <c r="C219" s="62" t="s">
        <v>55</v>
      </c>
      <c r="D219" s="14">
        <f>D215+D218</f>
        <v>561284</v>
      </c>
      <c r="E219" s="14">
        <f>E215+E218</f>
        <v>818634</v>
      </c>
      <c r="F219" s="12">
        <f>E219/D219</f>
        <v>1.458502291175234</v>
      </c>
    </row>
    <row r="220" spans="1:6" ht="25.5">
      <c r="A220" s="26">
        <v>900</v>
      </c>
      <c r="B220" s="53"/>
      <c r="C220" s="54" t="s">
        <v>36</v>
      </c>
      <c r="D220" s="14"/>
      <c r="E220" s="14"/>
      <c r="F220" s="12"/>
    </row>
    <row r="221" spans="1:6" ht="12.75">
      <c r="A221" s="16"/>
      <c r="B221" s="76">
        <v>90001</v>
      </c>
      <c r="C221" s="77" t="s">
        <v>99</v>
      </c>
      <c r="D221" s="14"/>
      <c r="E221" s="14"/>
      <c r="F221" s="12"/>
    </row>
    <row r="222" spans="1:6" ht="25.5">
      <c r="A222" s="10"/>
      <c r="B222" s="86"/>
      <c r="C222" s="78" t="s">
        <v>114</v>
      </c>
      <c r="D222" s="11">
        <v>6000</v>
      </c>
      <c r="E222" s="11">
        <v>1000000</v>
      </c>
      <c r="F222" s="12"/>
    </row>
    <row r="223" spans="1:6" ht="12.75">
      <c r="A223" s="10"/>
      <c r="B223" s="31">
        <v>90001</v>
      </c>
      <c r="C223" s="78" t="s">
        <v>44</v>
      </c>
      <c r="D223" s="11">
        <f>D222</f>
        <v>6000</v>
      </c>
      <c r="E223" s="11">
        <f>E222</f>
        <v>1000000</v>
      </c>
      <c r="F223" s="12"/>
    </row>
    <row r="224" spans="1:6" ht="12.75">
      <c r="A224" s="10"/>
      <c r="B224" s="20">
        <v>90002</v>
      </c>
      <c r="C224" s="77" t="s">
        <v>95</v>
      </c>
      <c r="D224" s="11"/>
      <c r="E224" s="11"/>
      <c r="F224" s="12"/>
    </row>
    <row r="225" spans="1:6" ht="12.75">
      <c r="A225" s="10"/>
      <c r="B225" s="20"/>
      <c r="C225" s="78" t="s">
        <v>105</v>
      </c>
      <c r="D225" s="11">
        <v>12000</v>
      </c>
      <c r="E225" s="38">
        <v>13000</v>
      </c>
      <c r="F225" s="12">
        <f>E225/D225</f>
        <v>1.0833333333333333</v>
      </c>
    </row>
    <row r="226" spans="1:6" ht="25.5">
      <c r="A226" s="10"/>
      <c r="B226" s="20"/>
      <c r="C226" s="78" t="s">
        <v>115</v>
      </c>
      <c r="D226" s="11">
        <v>30000</v>
      </c>
      <c r="E226" s="11">
        <v>30000</v>
      </c>
      <c r="F226" s="12">
        <f>E226/D226</f>
        <v>1</v>
      </c>
    </row>
    <row r="227" spans="1:6" ht="12.75">
      <c r="A227" s="10"/>
      <c r="B227" s="21">
        <v>90002</v>
      </c>
      <c r="C227" s="78" t="s">
        <v>44</v>
      </c>
      <c r="D227" s="11">
        <f>D225+D226</f>
        <v>42000</v>
      </c>
      <c r="E227" s="38">
        <f>E225+E226</f>
        <v>43000</v>
      </c>
      <c r="F227" s="12">
        <f>E227/D227</f>
        <v>1.0238095238095237</v>
      </c>
    </row>
    <row r="228" spans="1:6" ht="12.75" customHeight="1">
      <c r="A228" s="10"/>
      <c r="B228" s="10">
        <v>90003</v>
      </c>
      <c r="C228" s="55" t="s">
        <v>21</v>
      </c>
      <c r="D228" s="11"/>
      <c r="E228" s="11"/>
      <c r="F228" s="12"/>
    </row>
    <row r="229" spans="1:6" ht="11.25" customHeight="1">
      <c r="A229" s="20"/>
      <c r="B229" s="10"/>
      <c r="C229" s="57" t="s">
        <v>141</v>
      </c>
      <c r="D229" s="29">
        <v>105000</v>
      </c>
      <c r="E229" s="40">
        <v>73000</v>
      </c>
      <c r="F229" s="22">
        <f>E229/D229</f>
        <v>0.6952380952380952</v>
      </c>
    </row>
    <row r="230" spans="1:6" ht="12.75">
      <c r="A230" s="10"/>
      <c r="B230" s="10">
        <v>90003</v>
      </c>
      <c r="C230" s="46" t="s">
        <v>44</v>
      </c>
      <c r="D230" s="17">
        <f>SUM(D229:D229)</f>
        <v>105000</v>
      </c>
      <c r="E230" s="35">
        <f>SUM(E229:E229)</f>
        <v>73000</v>
      </c>
      <c r="F230" s="12">
        <f>E230/D230</f>
        <v>0.6952380952380952</v>
      </c>
    </row>
    <row r="231" spans="1:6" ht="12.75" customHeight="1">
      <c r="A231" s="10"/>
      <c r="B231" s="16">
        <v>90004</v>
      </c>
      <c r="C231" s="55" t="s">
        <v>22</v>
      </c>
      <c r="D231" s="11"/>
      <c r="E231" s="11"/>
      <c r="F231" s="12"/>
    </row>
    <row r="232" spans="1:6" ht="12.75">
      <c r="A232" s="10"/>
      <c r="B232" s="10"/>
      <c r="C232" s="46" t="s">
        <v>8</v>
      </c>
      <c r="D232" s="11">
        <v>50000</v>
      </c>
      <c r="E232" s="38">
        <v>52000</v>
      </c>
      <c r="F232" s="12">
        <f>E232/D232</f>
        <v>1.04</v>
      </c>
    </row>
    <row r="233" spans="1:6" ht="12.75">
      <c r="A233" s="20"/>
      <c r="B233" s="21">
        <v>90004</v>
      </c>
      <c r="C233" s="63" t="s">
        <v>44</v>
      </c>
      <c r="D233" s="11">
        <f>SUM(D232)</f>
        <v>50000</v>
      </c>
      <c r="E233" s="38">
        <f>SUM(E232)</f>
        <v>52000</v>
      </c>
      <c r="F233" s="12">
        <f>E233/D233</f>
        <v>1.04</v>
      </c>
    </row>
    <row r="234" spans="1:6" ht="12.75">
      <c r="A234" s="10"/>
      <c r="B234" s="10">
        <v>90015</v>
      </c>
      <c r="C234" s="55" t="s">
        <v>23</v>
      </c>
      <c r="D234" s="11"/>
      <c r="E234" s="11"/>
      <c r="F234" s="12"/>
    </row>
    <row r="235" spans="1:6" ht="13.5" customHeight="1">
      <c r="A235" s="10"/>
      <c r="B235" s="10"/>
      <c r="C235" s="46" t="s">
        <v>8</v>
      </c>
      <c r="D235" s="11">
        <v>164000</v>
      </c>
      <c r="E235" s="11">
        <v>150000</v>
      </c>
      <c r="F235" s="12">
        <f>E235/D235</f>
        <v>0.9146341463414634</v>
      </c>
    </row>
    <row r="236" spans="1:6" ht="24.75" customHeight="1">
      <c r="A236" s="20"/>
      <c r="B236" s="10"/>
      <c r="C236" s="63" t="s">
        <v>116</v>
      </c>
      <c r="D236" s="11">
        <v>180000</v>
      </c>
      <c r="E236" s="11">
        <v>130000</v>
      </c>
      <c r="F236" s="12"/>
    </row>
    <row r="237" spans="1:6" ht="12.75">
      <c r="A237" s="10"/>
      <c r="B237" s="21">
        <v>90015</v>
      </c>
      <c r="C237" s="46" t="s">
        <v>44</v>
      </c>
      <c r="D237" s="11">
        <f>SUM(D235:D236)</f>
        <v>344000</v>
      </c>
      <c r="E237" s="11">
        <f>SUM(E235:E236)</f>
        <v>280000</v>
      </c>
      <c r="F237" s="12">
        <f>E237/D237</f>
        <v>0.813953488372093</v>
      </c>
    </row>
    <row r="238" spans="1:6" ht="25.5">
      <c r="A238" s="20"/>
      <c r="B238" s="10">
        <v>90019</v>
      </c>
      <c r="C238" s="70" t="s">
        <v>100</v>
      </c>
      <c r="D238" s="11"/>
      <c r="E238" s="11"/>
      <c r="F238" s="12"/>
    </row>
    <row r="239" spans="1:6" ht="12.75">
      <c r="A239" s="20"/>
      <c r="B239" s="10"/>
      <c r="C239" s="63" t="s">
        <v>8</v>
      </c>
      <c r="D239" s="11">
        <v>40000</v>
      </c>
      <c r="E239" s="11">
        <v>25000</v>
      </c>
      <c r="F239" s="12">
        <f>E239/D239</f>
        <v>0.625</v>
      </c>
    </row>
    <row r="240" spans="1:6" ht="12.75">
      <c r="A240" s="20"/>
      <c r="B240" s="21">
        <v>90019</v>
      </c>
      <c r="C240" s="63" t="s">
        <v>44</v>
      </c>
      <c r="D240" s="11">
        <f>D239</f>
        <v>40000</v>
      </c>
      <c r="E240" s="11">
        <f>E239</f>
        <v>25000</v>
      </c>
      <c r="F240" s="12">
        <f>E240/D240</f>
        <v>0.625</v>
      </c>
    </row>
    <row r="241" spans="1:6" ht="12.75">
      <c r="A241" s="20"/>
      <c r="B241" s="10">
        <v>90095</v>
      </c>
      <c r="C241" s="70" t="s">
        <v>6</v>
      </c>
      <c r="D241" s="11"/>
      <c r="E241" s="11"/>
      <c r="F241" s="12"/>
    </row>
    <row r="242" spans="1:6" ht="15" customHeight="1">
      <c r="A242" s="20"/>
      <c r="B242" s="10"/>
      <c r="C242" s="87" t="s">
        <v>8</v>
      </c>
      <c r="D242" s="17">
        <v>142228</v>
      </c>
      <c r="E242" s="17">
        <f>39500+40000</f>
        <v>79500</v>
      </c>
      <c r="F242" s="12">
        <f>E242/D242</f>
        <v>0.5589616671822707</v>
      </c>
    </row>
    <row r="243" spans="1:6" ht="25.5">
      <c r="A243" s="20"/>
      <c r="B243" s="20"/>
      <c r="C243" s="66" t="s">
        <v>117</v>
      </c>
      <c r="D243" s="17">
        <v>30000</v>
      </c>
      <c r="E243" s="17">
        <v>50000</v>
      </c>
      <c r="F243" s="12"/>
    </row>
    <row r="244" spans="1:6" ht="12.75">
      <c r="A244" s="20"/>
      <c r="B244" s="21">
        <v>90095</v>
      </c>
      <c r="C244" s="63" t="s">
        <v>44</v>
      </c>
      <c r="D244" s="11">
        <f>D242+D243</f>
        <v>172228</v>
      </c>
      <c r="E244" s="11">
        <f>E242+E243</f>
        <v>129500</v>
      </c>
      <c r="F244" s="12">
        <f>E244/D244</f>
        <v>0.7519102584945537</v>
      </c>
    </row>
    <row r="245" spans="1:6" ht="15" customHeight="1">
      <c r="A245" s="19">
        <v>900</v>
      </c>
      <c r="B245" s="71"/>
      <c r="C245" s="72" t="s">
        <v>55</v>
      </c>
      <c r="D245" s="14">
        <f>D244+D240+D237+D233+D230+D227+D223</f>
        <v>759228</v>
      </c>
      <c r="E245" s="14">
        <f>E244+E240+E237+E233+E230+E227+E223</f>
        <v>1602500</v>
      </c>
      <c r="F245" s="12">
        <f>E245/D245</f>
        <v>2.1106966550232604</v>
      </c>
    </row>
    <row r="246" spans="1:6" ht="27" customHeight="1">
      <c r="A246" s="11">
        <v>921</v>
      </c>
      <c r="B246" s="28"/>
      <c r="C246" s="59" t="s">
        <v>39</v>
      </c>
      <c r="D246" s="19"/>
      <c r="E246" s="19"/>
      <c r="F246" s="12"/>
    </row>
    <row r="247" spans="1:6" ht="12.75">
      <c r="A247" s="10"/>
      <c r="B247" s="88">
        <v>92109</v>
      </c>
      <c r="C247" s="55" t="s">
        <v>24</v>
      </c>
      <c r="D247" s="11"/>
      <c r="E247" s="11"/>
      <c r="F247" s="12"/>
    </row>
    <row r="248" spans="1:6" ht="12.75">
      <c r="A248" s="20"/>
      <c r="B248" s="20"/>
      <c r="C248" s="46" t="s">
        <v>49</v>
      </c>
      <c r="D248" s="11">
        <v>576200</v>
      </c>
      <c r="E248" s="11">
        <f>506000+9300</f>
        <v>515300</v>
      </c>
      <c r="F248" s="12">
        <f>E248/D248</f>
        <v>0.8943075321069073</v>
      </c>
    </row>
    <row r="249" spans="1:6" ht="11.25" customHeight="1">
      <c r="A249" s="10"/>
      <c r="B249" s="10"/>
      <c r="C249" s="46" t="s">
        <v>104</v>
      </c>
      <c r="D249" s="18">
        <v>560100</v>
      </c>
      <c r="E249" s="37">
        <v>506000</v>
      </c>
      <c r="F249" s="12">
        <f>E249/D249</f>
        <v>0.9034101053383324</v>
      </c>
    </row>
    <row r="250" spans="1:6" ht="24.75" customHeight="1">
      <c r="A250" s="20"/>
      <c r="B250" s="10"/>
      <c r="C250" s="63" t="s">
        <v>118</v>
      </c>
      <c r="D250" s="17">
        <v>312915</v>
      </c>
      <c r="E250" s="17">
        <v>150000</v>
      </c>
      <c r="F250" s="12">
        <f>E250/D250</f>
        <v>0.47936340539763195</v>
      </c>
    </row>
    <row r="251" spans="1:6" ht="13.5" customHeight="1">
      <c r="A251" s="10"/>
      <c r="B251" s="10">
        <v>92109</v>
      </c>
      <c r="C251" s="46" t="s">
        <v>44</v>
      </c>
      <c r="D251" s="17">
        <f>D248+D250</f>
        <v>889115</v>
      </c>
      <c r="E251" s="35">
        <f>E248+E250</f>
        <v>665300</v>
      </c>
      <c r="F251" s="12">
        <f>E251/D251</f>
        <v>0.7482721582697401</v>
      </c>
    </row>
    <row r="252" spans="1:6" ht="12" customHeight="1">
      <c r="A252" s="10"/>
      <c r="B252" s="16">
        <v>92116</v>
      </c>
      <c r="C252" s="55" t="s">
        <v>25</v>
      </c>
      <c r="D252" s="11"/>
      <c r="E252" s="11"/>
      <c r="F252" s="12"/>
    </row>
    <row r="253" spans="1:6" ht="12.75">
      <c r="A253" s="10"/>
      <c r="B253" s="10"/>
      <c r="C253" s="46" t="s">
        <v>96</v>
      </c>
      <c r="D253" s="11">
        <v>170000</v>
      </c>
      <c r="E253" s="38">
        <v>170000</v>
      </c>
      <c r="F253" s="12">
        <f>E253/D253</f>
        <v>1</v>
      </c>
    </row>
    <row r="254" spans="1:6" ht="13.5" customHeight="1">
      <c r="A254" s="10"/>
      <c r="B254" s="10"/>
      <c r="C254" s="46" t="s">
        <v>142</v>
      </c>
      <c r="D254" s="11">
        <v>170000</v>
      </c>
      <c r="E254" s="38">
        <v>170000</v>
      </c>
      <c r="F254" s="12">
        <f>E254/D254</f>
        <v>1</v>
      </c>
    </row>
    <row r="255" spans="1:6" ht="11.25" customHeight="1">
      <c r="A255" s="10"/>
      <c r="B255" s="21">
        <v>92116</v>
      </c>
      <c r="C255" s="46" t="s">
        <v>44</v>
      </c>
      <c r="D255" s="11">
        <f>D253</f>
        <v>170000</v>
      </c>
      <c r="E255" s="38">
        <f>E253</f>
        <v>170000</v>
      </c>
      <c r="F255" s="12">
        <f>E255/D255</f>
        <v>1</v>
      </c>
    </row>
    <row r="256" spans="1:6" ht="12.75">
      <c r="A256" s="10"/>
      <c r="B256" s="16">
        <v>92195</v>
      </c>
      <c r="C256" s="55" t="s">
        <v>6</v>
      </c>
      <c r="D256" s="11"/>
      <c r="E256" s="11"/>
      <c r="F256" s="12"/>
    </row>
    <row r="257" spans="1:6" ht="11.25" customHeight="1">
      <c r="A257" s="10"/>
      <c r="B257" s="20"/>
      <c r="C257" s="46" t="s">
        <v>8</v>
      </c>
      <c r="D257" s="18">
        <v>47000</v>
      </c>
      <c r="E257" s="18">
        <f>43500+1000</f>
        <v>44500</v>
      </c>
      <c r="F257" s="12">
        <f>E257/D257</f>
        <v>0.9468085106382979</v>
      </c>
    </row>
    <row r="258" spans="1:6" ht="12.75">
      <c r="A258" s="10"/>
      <c r="B258" s="20">
        <v>92195</v>
      </c>
      <c r="C258" s="46" t="s">
        <v>44</v>
      </c>
      <c r="D258" s="17">
        <f>D257</f>
        <v>47000</v>
      </c>
      <c r="E258" s="17">
        <f>E257</f>
        <v>44500</v>
      </c>
      <c r="F258" s="12">
        <f>E258/D258</f>
        <v>0.9468085106382979</v>
      </c>
    </row>
    <row r="259" spans="1:6" ht="12.75">
      <c r="A259" s="14">
        <v>921</v>
      </c>
      <c r="B259" s="28"/>
      <c r="C259" s="62" t="s">
        <v>55</v>
      </c>
      <c r="D259" s="14">
        <f>D258+D255+D251</f>
        <v>1106115</v>
      </c>
      <c r="E259" s="14">
        <f>E258+E255+E251</f>
        <v>879800</v>
      </c>
      <c r="F259" s="12">
        <f>E259/D259</f>
        <v>0.7953965003638862</v>
      </c>
    </row>
    <row r="260" spans="1:6" ht="12.75">
      <c r="A260" s="10">
        <v>926</v>
      </c>
      <c r="B260" s="24"/>
      <c r="C260" s="59" t="s">
        <v>40</v>
      </c>
      <c r="D260" s="19"/>
      <c r="E260" s="19"/>
      <c r="F260" s="22"/>
    </row>
    <row r="261" spans="1:6" ht="12.75">
      <c r="A261" s="16" t="s">
        <v>27</v>
      </c>
      <c r="B261" s="16">
        <v>92601</v>
      </c>
      <c r="C261" s="55" t="s">
        <v>37</v>
      </c>
      <c r="D261" s="11"/>
      <c r="E261" s="11"/>
      <c r="F261" s="12"/>
    </row>
    <row r="262" spans="1:6" ht="12.75">
      <c r="A262" s="10"/>
      <c r="B262" s="10"/>
      <c r="C262" s="46" t="s">
        <v>48</v>
      </c>
      <c r="D262" s="11">
        <v>124200</v>
      </c>
      <c r="E262" s="11">
        <v>125000</v>
      </c>
      <c r="F262" s="22">
        <f>E262/D262</f>
        <v>1.0064412238325282</v>
      </c>
    </row>
    <row r="263" spans="1:6" ht="12.75">
      <c r="A263" s="20"/>
      <c r="B263" s="10"/>
      <c r="C263" s="57" t="s">
        <v>97</v>
      </c>
      <c r="D263" s="21">
        <v>17200</v>
      </c>
      <c r="E263" s="21">
        <v>16000</v>
      </c>
      <c r="F263" s="22">
        <f>E263/D263</f>
        <v>0.9302325581395349</v>
      </c>
    </row>
    <row r="264" spans="1:6" ht="15" customHeight="1">
      <c r="A264" s="10"/>
      <c r="B264" s="10">
        <v>92601</v>
      </c>
      <c r="C264" s="56" t="s">
        <v>44</v>
      </c>
      <c r="D264" s="11">
        <f>D262</f>
        <v>124200</v>
      </c>
      <c r="E264" s="11">
        <f>E262</f>
        <v>125000</v>
      </c>
      <c r="F264" s="12">
        <f>E264/D264</f>
        <v>1.0064412238325282</v>
      </c>
    </row>
    <row r="265" spans="1:6" ht="12.75">
      <c r="A265" s="10"/>
      <c r="B265" s="16">
        <v>92605</v>
      </c>
      <c r="C265" s="55" t="s">
        <v>26</v>
      </c>
      <c r="D265" s="11"/>
      <c r="E265" s="11"/>
      <c r="F265" s="12"/>
    </row>
    <row r="266" spans="1:6" ht="12.75">
      <c r="A266" s="10"/>
      <c r="B266" s="10"/>
      <c r="C266" s="46" t="s">
        <v>51</v>
      </c>
      <c r="D266" s="11">
        <v>87570</v>
      </c>
      <c r="E266" s="38">
        <f>77000+4000</f>
        <v>81000</v>
      </c>
      <c r="F266" s="12">
        <f>E266/D266</f>
        <v>0.9249743062692704</v>
      </c>
    </row>
    <row r="267" spans="1:6" ht="14.25" customHeight="1">
      <c r="A267" s="20"/>
      <c r="B267" s="10"/>
      <c r="C267" s="63" t="s">
        <v>143</v>
      </c>
      <c r="D267" s="18">
        <v>55000</v>
      </c>
      <c r="E267" s="37">
        <v>58000</v>
      </c>
      <c r="F267" s="12">
        <f>E267/D267</f>
        <v>1.0545454545454545</v>
      </c>
    </row>
    <row r="268" spans="1:6" ht="12.75">
      <c r="A268" s="20"/>
      <c r="B268" s="21">
        <v>92605</v>
      </c>
      <c r="C268" s="63" t="s">
        <v>44</v>
      </c>
      <c r="D268" s="17">
        <f>D266</f>
        <v>87570</v>
      </c>
      <c r="E268" s="35">
        <f>E266</f>
        <v>81000</v>
      </c>
      <c r="F268" s="12">
        <f>E268/D268</f>
        <v>0.9249743062692704</v>
      </c>
    </row>
    <row r="269" spans="1:6" ht="12.75">
      <c r="A269" s="28">
        <v>926</v>
      </c>
      <c r="B269" s="48"/>
      <c r="C269" s="62" t="s">
        <v>55</v>
      </c>
      <c r="D269" s="14">
        <f>SUM(D268,D264)</f>
        <v>211770</v>
      </c>
      <c r="E269" s="14">
        <f>SUM(E268,E264)</f>
        <v>206000</v>
      </c>
      <c r="F269" s="12">
        <f>E269/D269</f>
        <v>0.9727534589413043</v>
      </c>
    </row>
    <row r="270" spans="1:6" ht="12.75">
      <c r="A270" s="11"/>
      <c r="B270" s="11"/>
      <c r="C270" s="62" t="s">
        <v>145</v>
      </c>
      <c r="D270" s="14">
        <f>SUM(D269,D259,D245,D219,D210,D181,D171,D134,D130,D125,D120,D107,D102,D78,D68,D55,D36,D32,D28)</f>
        <v>24395888</v>
      </c>
      <c r="E270" s="14">
        <f>SUM(E269,E259,E245,E219,E210,E181,E171,E134,E130,E125,E120,E107,E102,E78,E68,E55,E36,E32,E28)</f>
        <v>30979154</v>
      </c>
      <c r="F270" s="12">
        <f>E270/D270</f>
        <v>1.2698514602132949</v>
      </c>
    </row>
    <row r="273" spans="3:4" ht="12.75">
      <c r="C273" s="32" t="s">
        <v>102</v>
      </c>
      <c r="D273" s="90">
        <f>E266+E262+E257+E253+E248+E242+E239+E235+E232+E229+E225+E217+E213+E208+E207+E205+E201+E197+E194+E191+E188+E184+E179+E174+E167+E168+E169+E163+E159+E155+E151+E146+E142+E137+E133+E123+E129+E117+E114+E110+E105+E99+E95+E88+E85+E81+E75+E71+E61+E58+E39+E31+E26+E23+E10</f>
        <v>23625563</v>
      </c>
    </row>
    <row r="274" spans="3:4" ht="12.75">
      <c r="C274" s="32" t="s">
        <v>103</v>
      </c>
      <c r="D274" s="90">
        <f>E14+E35+E40+E53+E64+E76+E90+E100+E139+E222+E236+E243+E250+E226</f>
        <v>7353591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2006-11-10T08:53:02Z</cp:lastPrinted>
  <dcterms:created xsi:type="dcterms:W3CDTF">2000-09-21T07:22:22Z</dcterms:created>
  <dcterms:modified xsi:type="dcterms:W3CDTF">2006-11-10T08:56:50Z</dcterms:modified>
  <cp:category/>
  <cp:version/>
  <cp:contentType/>
  <cp:contentStatus/>
</cp:coreProperties>
</file>