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'Arkusz1'!$A$1:$S$82</definedName>
  </definedNames>
  <calcPr fullCalcOnLoad="1"/>
</workbook>
</file>

<file path=xl/sharedStrings.xml><?xml version="1.0" encoding="utf-8"?>
<sst xmlns="http://schemas.openxmlformats.org/spreadsheetml/2006/main" count="216" uniqueCount="132">
  <si>
    <t>LIMIT WYDATKÓW NA WIELOLETNIE PROGRAMY INWESTYCYJNE</t>
  </si>
  <si>
    <t>Lp.</t>
  </si>
  <si>
    <t>Nazwa zadania</t>
  </si>
  <si>
    <t>Klasyfikacja budżetowa                         (dział ,rozdział)</t>
  </si>
  <si>
    <t>Cel</t>
  </si>
  <si>
    <t>Okres realizacji</t>
  </si>
  <si>
    <t>Łączne nakłady finansowe</t>
  </si>
  <si>
    <t xml:space="preserve"> wykonanie do 2008r.</t>
  </si>
  <si>
    <t>Źródła finansowanie</t>
  </si>
  <si>
    <t>WYDATKI</t>
  </si>
  <si>
    <t>Lata następne</t>
  </si>
  <si>
    <t>1.</t>
  </si>
  <si>
    <t xml:space="preserve">Budowa sieci kanalizacji sanitarnej w Wierzbicy Górnej II etap i w Gierałcicach                       </t>
  </si>
  <si>
    <t>Dział- 010                     Rozdział- 01010</t>
  </si>
  <si>
    <t>Uporządkowanie gospodarki ściekowej w gminie Wołczyn</t>
  </si>
  <si>
    <t>2003-2010</t>
  </si>
  <si>
    <t>środki własne</t>
  </si>
  <si>
    <t>fundusze Unii Europejskiej</t>
  </si>
  <si>
    <t>2.</t>
  </si>
  <si>
    <t>Modernizacja oczyszczalni ścieków w Wołczynie</t>
  </si>
  <si>
    <t>Dział -900                       Rozdział -90001</t>
  </si>
  <si>
    <t>Zapewnienie właściwej gospodarki ściekowej w gminie</t>
  </si>
  <si>
    <t>2005-2010</t>
  </si>
  <si>
    <t>środki z budżetu państwa</t>
  </si>
  <si>
    <t>fundusze Unii Europejskiej/ MF EOG/NMF</t>
  </si>
  <si>
    <t>3.</t>
  </si>
  <si>
    <t>Modernizacja systemu oświetlenia dróg na terenie gminy Wołczyn</t>
  </si>
  <si>
    <t>Dział- 900                    Rozdział- 90015</t>
  </si>
  <si>
    <t>Uzyskanie właściwego rozkładu natężenia oświetlenia na terenie gminy oraz obniżenie opłat eksploatacyjnych</t>
  </si>
  <si>
    <t>2004-2012</t>
  </si>
  <si>
    <t>4.</t>
  </si>
  <si>
    <t>Rekultywacja miejskiego składowiska odpadów komunalnych</t>
  </si>
  <si>
    <t>Dział- 900                    Rozdział- 90002</t>
  </si>
  <si>
    <t>Zapewnienie braku oddziaływania na środowisko terenów po zamknięciu składowiska</t>
  </si>
  <si>
    <t>2003-2011</t>
  </si>
  <si>
    <t>środki z PFOŚiGW</t>
  </si>
  <si>
    <t>5.</t>
  </si>
  <si>
    <t>Uzbrojenie w sieci osiedle domów jednorodzinnych przy ul. Poznańskiej w Wołczynie</t>
  </si>
  <si>
    <t>Dział - 400                          Rozdział -40095</t>
  </si>
  <si>
    <t>Uzyskanie terenów inwestycyjnych</t>
  </si>
  <si>
    <t>2007-2009</t>
  </si>
  <si>
    <t>fundusze z Unii Europejskiej</t>
  </si>
  <si>
    <t>6.</t>
  </si>
  <si>
    <t>Budowa sieci kanalizacji sanitarnej w Ligocie Wołczyńskiej</t>
  </si>
  <si>
    <t>Dział - 010                     Rozdział- 01010</t>
  </si>
  <si>
    <t>Uporządkowanie gospodarki ściekowej w miejscowości</t>
  </si>
  <si>
    <t>7.</t>
  </si>
  <si>
    <t>Przebudowa ul. Polnej w Wołczynie</t>
  </si>
  <si>
    <t>Dział -600                       Rozdział- 60016</t>
  </si>
  <si>
    <t>Poprawa warunków komunikacji w mieście</t>
  </si>
  <si>
    <t>2008-2009</t>
  </si>
  <si>
    <t>8.</t>
  </si>
  <si>
    <t>Budowa drogi dojazdowej do gruntów rolnych Krzywiczyny- Świniary Wielkie</t>
  </si>
  <si>
    <t>Poprawa komunikacji i bezpieczeństwa ruchu w gminie</t>
  </si>
  <si>
    <t>2006-2008</t>
  </si>
  <si>
    <t>środki z FOGR</t>
  </si>
  <si>
    <t>9.</t>
  </si>
  <si>
    <t>Budowa cmentarza komunalnego  w Wołczynie</t>
  </si>
  <si>
    <t>Dział- 710                Rozdział -71035</t>
  </si>
  <si>
    <t>Pozyskanie nowych miejsc do pochówku na cmentarzu</t>
  </si>
  <si>
    <t>1994-2009</t>
  </si>
  <si>
    <t>10.</t>
  </si>
  <si>
    <t>Budowa zaplecza socjalnego  świetlicy wiejskiej w Skałągach</t>
  </si>
  <si>
    <t xml:space="preserve">Dział -921                       Rozdział - 92109       </t>
  </si>
  <si>
    <t>Stworzenie warunków integracji mieszkańców</t>
  </si>
  <si>
    <t>2006-2009</t>
  </si>
  <si>
    <t>11.</t>
  </si>
  <si>
    <t>Budowa drogi dojazdowej do gruntów rolnych w miejscowości Wąsice</t>
  </si>
  <si>
    <t>Poprawa komunikacji i bezpieczeństwa ruchu</t>
  </si>
  <si>
    <t>12.</t>
  </si>
  <si>
    <t>Adaptacja budynku szkoły na lokale socjalne w Markotowie Dużym</t>
  </si>
  <si>
    <t>Dział 700                          Rozdział -70095</t>
  </si>
  <si>
    <t>Uzyskanie dodatkowych lokali dla osób o niskich dochodach i eksmitowanych</t>
  </si>
  <si>
    <t>13.</t>
  </si>
  <si>
    <t>Odbudowa mostu na Stobrawie w  Markotowie Dużym</t>
  </si>
  <si>
    <t>Zapewnienie komunikacji , poprawa bezpieczeństwa</t>
  </si>
  <si>
    <t>2007-2008</t>
  </si>
  <si>
    <t>14.</t>
  </si>
  <si>
    <t>Przebudowa ul.Harcerskiej w Wołczynie</t>
  </si>
  <si>
    <t>Poprawa warunków komunikacji mieszkańców</t>
  </si>
  <si>
    <t>15.</t>
  </si>
  <si>
    <t>Przebudowa ul. Ogrodowej z łącznikiem do ul.Byczńskiej w Wołczynie</t>
  </si>
  <si>
    <t>Poprawa komunikacji , zwiększenie miejsc parkingowych</t>
  </si>
  <si>
    <t>2005-2009</t>
  </si>
  <si>
    <t>16.</t>
  </si>
  <si>
    <t>Budowa sieci wodociągowej Duczów Mały –Jedliska  Wąsice</t>
  </si>
  <si>
    <t>Dział -010                     Rozdział - 01010</t>
  </si>
  <si>
    <t>Zapewnienie dostawy wody do celów spożywczych</t>
  </si>
  <si>
    <t>2005-2008</t>
  </si>
  <si>
    <t>17.</t>
  </si>
  <si>
    <t>Adaptacja budynku szkoły na lokale socjalne w Wierzbicy Dolnej</t>
  </si>
  <si>
    <t>Pozyskanie dodatkowych mieszkań</t>
  </si>
  <si>
    <t>18.</t>
  </si>
  <si>
    <t>Odbudowa mostu na Czarnej Wodzie w Duczowie Małym</t>
  </si>
  <si>
    <t>Zapewnienie możliwości komunikacji</t>
  </si>
  <si>
    <t>19.</t>
  </si>
  <si>
    <t>Przebudowa ul. Przyjaciół w Wołczynie</t>
  </si>
  <si>
    <t>Poprawa warunków komunikacji</t>
  </si>
  <si>
    <t>20.</t>
  </si>
  <si>
    <t>Przebudowa ul. Kołłątaja w Wołczynie</t>
  </si>
  <si>
    <t>Dział-600                        Rozdział - 60016</t>
  </si>
  <si>
    <t>środki  z budżetu  państwa</t>
  </si>
  <si>
    <t>fundusze z Unii  Europejskiej</t>
  </si>
  <si>
    <t>21.</t>
  </si>
  <si>
    <t>Przebudowa ul. Dzierżona w Wołczynie</t>
  </si>
  <si>
    <t>22.</t>
  </si>
  <si>
    <t>Zagospodarowanie źródeł termalnych</t>
  </si>
  <si>
    <t>Dział - 900                     Rozdział- 90095</t>
  </si>
  <si>
    <t>Wykorzystanie źródeł termalnych</t>
  </si>
  <si>
    <t>23.</t>
  </si>
  <si>
    <t xml:space="preserve">Budowa wodociągu w Świnarach Małych </t>
  </si>
  <si>
    <t>Budowa wodociagu do miejscowości Bruny-kolonie Jędrzejowice i Chomącko</t>
  </si>
  <si>
    <t>25.</t>
  </si>
  <si>
    <t>Modernizacja ujęcia wody w Krzywiczynach</t>
  </si>
  <si>
    <t>GFOŚiGW</t>
  </si>
  <si>
    <t>26.</t>
  </si>
  <si>
    <t>Modernizacja boisk sportowych z zaplaczem w Wierzbicy Górnej</t>
  </si>
  <si>
    <t>Dział 926                     Rozdział 92601</t>
  </si>
  <si>
    <t>Poprawa warunków uprawiania sportu na wsi i poszerzenie dostępnosci.</t>
  </si>
  <si>
    <t>RAZEM</t>
  </si>
  <si>
    <t>Jednostka realizująca zadania  :  Urząd Miejski w Wołczynie.</t>
  </si>
  <si>
    <t>Rok</t>
  </si>
  <si>
    <t>lata następne</t>
  </si>
  <si>
    <t>Fundusze UE/ MF EOG/NFM</t>
  </si>
  <si>
    <t>Inne</t>
  </si>
  <si>
    <t>Razem</t>
  </si>
  <si>
    <t>`</t>
  </si>
  <si>
    <t>załącznik nr 2</t>
  </si>
  <si>
    <t>do uchwały  Rady Miejskiej w Wołczynie nr XXIV/196/2008</t>
  </si>
  <si>
    <t>z dnia 26.11.2008r.</t>
  </si>
  <si>
    <t xml:space="preserve">                                                                                                                Przewodniczący Rady</t>
  </si>
  <si>
    <t xml:space="preserve">                                                                                                                  Waldemar Antkowiak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</si>
</sst>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9"/>
  <sheetViews>
    <sheetView tabSelected="1" workbookViewId="0" topLeftCell="A58">
      <selection activeCell="L83" sqref="L83"/>
    </sheetView>
  </sheetViews>
  <sheetFormatPr defaultColWidth="9.00390625" defaultRowHeight="12.75"/>
  <cols>
    <col min="1" max="1" width="3.25390625" style="1" customWidth="1"/>
    <col min="2" max="2" width="17.125" style="1" customWidth="1"/>
    <col min="3" max="3" width="13.125" style="1" customWidth="1"/>
    <col min="4" max="4" width="18.375" style="1" customWidth="1"/>
    <col min="5" max="5" width="9.25390625" style="1" customWidth="1"/>
    <col min="6" max="6" width="8.625" style="1" customWidth="1"/>
    <col min="7" max="7" width="11.625" style="1" customWidth="1"/>
    <col min="8" max="8" width="15.00390625" style="1" customWidth="1"/>
    <col min="9" max="9" width="9.375" style="1" customWidth="1"/>
    <col min="10" max="10" width="8.75390625" style="1" customWidth="1"/>
    <col min="11" max="11" width="8.00390625" style="1" customWidth="1"/>
    <col min="12" max="12" width="8.25390625" style="1" customWidth="1"/>
    <col min="13" max="13" width="0.74609375" style="1" customWidth="1"/>
    <col min="14" max="19" width="0" style="1" hidden="1" customWidth="1"/>
    <col min="20" max="16384" width="9.00390625" style="1" customWidth="1"/>
  </cols>
  <sheetData>
    <row r="1" ht="12.75">
      <c r="H1" s="2" t="s">
        <v>127</v>
      </c>
    </row>
    <row r="2" spans="8:9" ht="28.5" customHeight="1">
      <c r="H2" s="23" t="s">
        <v>128</v>
      </c>
      <c r="I2" s="24"/>
    </row>
    <row r="3" ht="12.75">
      <c r="H3" s="2" t="s">
        <v>129</v>
      </c>
    </row>
    <row r="4" ht="12.75">
      <c r="H4" s="2"/>
    </row>
    <row r="5" spans="1:12" ht="12.75" customHeight="1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 customHeight="1">
      <c r="A6" s="16" t="s">
        <v>1</v>
      </c>
      <c r="B6" s="16" t="s">
        <v>2</v>
      </c>
      <c r="C6" s="17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7" t="s">
        <v>9</v>
      </c>
      <c r="J6" s="17"/>
      <c r="K6" s="17"/>
      <c r="L6" s="17"/>
      <c r="M6" s="4"/>
    </row>
    <row r="7" spans="1:13" ht="25.5">
      <c r="A7" s="16"/>
      <c r="B7" s="16"/>
      <c r="C7" s="17"/>
      <c r="D7" s="16"/>
      <c r="E7" s="16"/>
      <c r="F7" s="16"/>
      <c r="G7" s="16"/>
      <c r="H7" s="16"/>
      <c r="I7" s="3">
        <v>2008</v>
      </c>
      <c r="J7" s="3">
        <v>2009</v>
      </c>
      <c r="K7" s="3">
        <v>2010</v>
      </c>
      <c r="L7" s="3" t="s">
        <v>10</v>
      </c>
      <c r="M7" s="4"/>
    </row>
    <row r="8" spans="1:13" ht="12.75" customHeight="1">
      <c r="A8" s="18" t="s">
        <v>11</v>
      </c>
      <c r="B8" s="19" t="s">
        <v>12</v>
      </c>
      <c r="C8" s="19" t="s">
        <v>13</v>
      </c>
      <c r="D8" s="19" t="s">
        <v>14</v>
      </c>
      <c r="E8" s="18" t="s">
        <v>15</v>
      </c>
      <c r="F8" s="18">
        <f>G8+I8+J8+K8+L8+I9+J9+K9+L9</f>
        <v>9859086</v>
      </c>
      <c r="G8" s="18">
        <f>62780+20288</f>
        <v>83068</v>
      </c>
      <c r="H8" s="6" t="s">
        <v>16</v>
      </c>
      <c r="I8" s="5">
        <v>20000</v>
      </c>
      <c r="J8" s="5">
        <v>1000000</v>
      </c>
      <c r="K8" s="5">
        <v>4735000</v>
      </c>
      <c r="L8" s="5">
        <v>0</v>
      </c>
      <c r="M8" s="4"/>
    </row>
    <row r="9" spans="1:13" ht="47.25" customHeight="1">
      <c r="A9" s="18"/>
      <c r="B9" s="19"/>
      <c r="C9" s="19"/>
      <c r="D9" s="19"/>
      <c r="E9" s="18"/>
      <c r="F9" s="18"/>
      <c r="G9" s="18"/>
      <c r="H9" s="6" t="s">
        <v>17</v>
      </c>
      <c r="I9" s="5">
        <v>0</v>
      </c>
      <c r="J9" s="5">
        <v>0</v>
      </c>
      <c r="K9" s="5">
        <v>4021018</v>
      </c>
      <c r="L9" s="5">
        <v>0</v>
      </c>
      <c r="M9" s="4"/>
    </row>
    <row r="10" spans="1:13" ht="12.75" customHeight="1">
      <c r="A10" s="18" t="s">
        <v>18</v>
      </c>
      <c r="B10" s="19" t="s">
        <v>19</v>
      </c>
      <c r="C10" s="19" t="s">
        <v>20</v>
      </c>
      <c r="D10" s="19" t="s">
        <v>21</v>
      </c>
      <c r="E10" s="18" t="s">
        <v>22</v>
      </c>
      <c r="F10" s="18">
        <f>G10+I10+I11+I12+J10+J11+J12+K10+K11+K12+L10+L11+L12</f>
        <v>1897077</v>
      </c>
      <c r="G10" s="18">
        <f>2788+167289</f>
        <v>170077</v>
      </c>
      <c r="H10" s="6" t="s">
        <v>16</v>
      </c>
      <c r="I10" s="5">
        <v>0</v>
      </c>
      <c r="J10" s="5">
        <v>0</v>
      </c>
      <c r="K10" s="5">
        <v>191000</v>
      </c>
      <c r="L10" s="5">
        <v>1536000</v>
      </c>
      <c r="M10" s="4"/>
    </row>
    <row r="11" spans="1:13" ht="25.5">
      <c r="A11" s="18"/>
      <c r="B11" s="19"/>
      <c r="C11" s="19"/>
      <c r="D11" s="19"/>
      <c r="E11" s="18"/>
      <c r="F11" s="18"/>
      <c r="G11" s="18"/>
      <c r="H11" s="6" t="s">
        <v>23</v>
      </c>
      <c r="I11" s="5">
        <v>0</v>
      </c>
      <c r="J11" s="5"/>
      <c r="K11" s="5">
        <v>0</v>
      </c>
      <c r="L11" s="5">
        <v>0</v>
      </c>
      <c r="M11" s="4"/>
    </row>
    <row r="12" spans="1:13" ht="38.25">
      <c r="A12" s="18"/>
      <c r="B12" s="19"/>
      <c r="C12" s="19"/>
      <c r="D12" s="19"/>
      <c r="E12" s="18"/>
      <c r="F12" s="18"/>
      <c r="G12" s="18"/>
      <c r="H12" s="6" t="s">
        <v>24</v>
      </c>
      <c r="I12" s="5">
        <v>0</v>
      </c>
      <c r="J12" s="5">
        <v>0</v>
      </c>
      <c r="K12" s="5">
        <v>0</v>
      </c>
      <c r="L12" s="5">
        <v>0</v>
      </c>
      <c r="M12" s="4"/>
    </row>
    <row r="13" spans="1:13" ht="34.5" customHeight="1">
      <c r="A13" s="18" t="s">
        <v>25</v>
      </c>
      <c r="B13" s="19" t="s">
        <v>26</v>
      </c>
      <c r="C13" s="6" t="s">
        <v>27</v>
      </c>
      <c r="D13" s="19" t="s">
        <v>28</v>
      </c>
      <c r="E13" s="18" t="s">
        <v>29</v>
      </c>
      <c r="F13" s="18">
        <f>G13+I13+J13+K13+L13</f>
        <v>966800</v>
      </c>
      <c r="G13" s="18">
        <f>228800+130000</f>
        <v>358800</v>
      </c>
      <c r="H13" s="19" t="s">
        <v>16</v>
      </c>
      <c r="I13" s="18">
        <v>130000</v>
      </c>
      <c r="J13" s="18">
        <v>130000</v>
      </c>
      <c r="K13" s="18">
        <v>130000</v>
      </c>
      <c r="L13" s="18">
        <v>218000</v>
      </c>
      <c r="M13" s="4"/>
    </row>
    <row r="14" spans="1:13" ht="21" customHeight="1">
      <c r="A14" s="18"/>
      <c r="B14" s="19"/>
      <c r="C14" s="6"/>
      <c r="D14" s="19"/>
      <c r="E14" s="18"/>
      <c r="F14" s="18"/>
      <c r="G14" s="18"/>
      <c r="H14" s="19"/>
      <c r="I14" s="18"/>
      <c r="J14" s="18"/>
      <c r="K14" s="18"/>
      <c r="L14" s="18"/>
      <c r="M14" s="4"/>
    </row>
    <row r="15" spans="1:13" ht="12.75" customHeight="1">
      <c r="A15" s="18" t="s">
        <v>30</v>
      </c>
      <c r="B15" s="19" t="s">
        <v>31</v>
      </c>
      <c r="C15" s="19" t="s">
        <v>32</v>
      </c>
      <c r="D15" s="19" t="s">
        <v>33</v>
      </c>
      <c r="E15" s="18" t="s">
        <v>34</v>
      </c>
      <c r="F15" s="18">
        <f>G15+I15+I16+I18+J15+J16+J18+K15+K16+K18+L15+L16+L18+I17</f>
        <v>357940</v>
      </c>
      <c r="G15" s="18">
        <f>74890+48574</f>
        <v>123464</v>
      </c>
      <c r="H15" s="6" t="s">
        <v>16</v>
      </c>
      <c r="I15" s="5">
        <v>35000</v>
      </c>
      <c r="J15" s="5">
        <v>66492</v>
      </c>
      <c r="K15" s="5">
        <v>66492</v>
      </c>
      <c r="L15" s="5">
        <v>66492</v>
      </c>
      <c r="M15" s="4"/>
    </row>
    <row r="16" spans="1:13" ht="25.5">
      <c r="A16" s="18"/>
      <c r="B16" s="19"/>
      <c r="C16" s="19"/>
      <c r="D16" s="19"/>
      <c r="E16" s="18"/>
      <c r="F16" s="18"/>
      <c r="G16" s="18"/>
      <c r="H16" s="6" t="s">
        <v>23</v>
      </c>
      <c r="I16" s="5">
        <v>0</v>
      </c>
      <c r="J16" s="5">
        <v>0</v>
      </c>
      <c r="K16" s="5">
        <v>0</v>
      </c>
      <c r="L16" s="5">
        <v>0</v>
      </c>
      <c r="M16" s="4"/>
    </row>
    <row r="17" spans="1:13" ht="25.5">
      <c r="A17" s="18"/>
      <c r="B17" s="19"/>
      <c r="C17" s="19"/>
      <c r="D17" s="19"/>
      <c r="E17" s="18"/>
      <c r="F17" s="18"/>
      <c r="G17" s="18"/>
      <c r="H17" s="6" t="s">
        <v>35</v>
      </c>
      <c r="I17" s="5"/>
      <c r="J17" s="5"/>
      <c r="K17" s="5"/>
      <c r="L17" s="5"/>
      <c r="M17" s="4"/>
    </row>
    <row r="18" spans="1:13" ht="25.5">
      <c r="A18" s="18"/>
      <c r="B18" s="19"/>
      <c r="C18" s="19"/>
      <c r="D18" s="19"/>
      <c r="E18" s="18"/>
      <c r="F18" s="18"/>
      <c r="G18" s="18"/>
      <c r="H18" s="6" t="s">
        <v>17</v>
      </c>
      <c r="I18" s="5"/>
      <c r="J18" s="5">
        <v>0</v>
      </c>
      <c r="K18" s="5">
        <v>0</v>
      </c>
      <c r="L18" s="5">
        <v>0</v>
      </c>
      <c r="M18" s="4"/>
    </row>
    <row r="19" spans="1:13" ht="12.75" customHeight="1">
      <c r="A19" s="18" t="s">
        <v>36</v>
      </c>
      <c r="B19" s="19" t="s">
        <v>37</v>
      </c>
      <c r="C19" s="19" t="s">
        <v>38</v>
      </c>
      <c r="D19" s="19" t="s">
        <v>39</v>
      </c>
      <c r="E19" s="18" t="s">
        <v>40</v>
      </c>
      <c r="F19" s="18">
        <f>G19+I19+I20+I21+J19+J20+J21+K19+K20+K21+L19+L20+L21</f>
        <v>751603</v>
      </c>
      <c r="G19" s="18">
        <v>11603</v>
      </c>
      <c r="H19" s="6" t="s">
        <v>16</v>
      </c>
      <c r="I19" s="5">
        <v>40000</v>
      </c>
      <c r="J19" s="5">
        <v>270000</v>
      </c>
      <c r="K19" s="5">
        <v>430000</v>
      </c>
      <c r="L19" s="5"/>
      <c r="M19" s="4"/>
    </row>
    <row r="20" spans="1:13" ht="25.5">
      <c r="A20" s="18"/>
      <c r="B20" s="19"/>
      <c r="C20" s="19"/>
      <c r="D20" s="19"/>
      <c r="E20" s="18"/>
      <c r="F20" s="18"/>
      <c r="G20" s="18"/>
      <c r="H20" s="6" t="s">
        <v>23</v>
      </c>
      <c r="I20" s="5">
        <v>0</v>
      </c>
      <c r="J20" s="5">
        <v>0</v>
      </c>
      <c r="K20" s="5">
        <v>0</v>
      </c>
      <c r="L20" s="5"/>
      <c r="M20" s="4"/>
    </row>
    <row r="21" spans="1:13" ht="25.5">
      <c r="A21" s="18"/>
      <c r="B21" s="19"/>
      <c r="C21" s="19"/>
      <c r="D21" s="19"/>
      <c r="E21" s="18"/>
      <c r="F21" s="18"/>
      <c r="G21" s="18"/>
      <c r="H21" s="6" t="s">
        <v>41</v>
      </c>
      <c r="I21" s="5">
        <v>0</v>
      </c>
      <c r="J21" s="5">
        <v>0</v>
      </c>
      <c r="K21" s="5">
        <v>0</v>
      </c>
      <c r="L21" s="5"/>
      <c r="M21" s="4"/>
    </row>
    <row r="22" spans="1:13" ht="12.75" customHeight="1">
      <c r="A22" s="18" t="s">
        <v>42</v>
      </c>
      <c r="B22" s="19" t="s">
        <v>43</v>
      </c>
      <c r="C22" s="19" t="s">
        <v>44</v>
      </c>
      <c r="D22" s="19" t="s">
        <v>45</v>
      </c>
      <c r="E22" s="18" t="s">
        <v>40</v>
      </c>
      <c r="F22" s="18">
        <f>G22+I22+I23+I24+J22+J23+J24+K22+K23+K24+L22+L23+L24</f>
        <v>111530</v>
      </c>
      <c r="G22" s="18">
        <v>15530</v>
      </c>
      <c r="H22" s="6" t="s">
        <v>16</v>
      </c>
      <c r="I22" s="5">
        <v>65000</v>
      </c>
      <c r="J22" s="5">
        <v>31000</v>
      </c>
      <c r="K22" s="5"/>
      <c r="L22" s="5"/>
      <c r="M22" s="4"/>
    </row>
    <row r="23" spans="1:13" ht="25.5">
      <c r="A23" s="18"/>
      <c r="B23" s="19"/>
      <c r="C23" s="19"/>
      <c r="D23" s="19"/>
      <c r="E23" s="18"/>
      <c r="F23" s="18"/>
      <c r="G23" s="18"/>
      <c r="H23" s="6" t="s">
        <v>23</v>
      </c>
      <c r="I23" s="5">
        <v>0</v>
      </c>
      <c r="J23" s="5">
        <v>0</v>
      </c>
      <c r="K23" s="5"/>
      <c r="L23" s="5"/>
      <c r="M23" s="4"/>
    </row>
    <row r="24" spans="1:12" ht="25.5">
      <c r="A24" s="18"/>
      <c r="B24" s="19"/>
      <c r="C24" s="19"/>
      <c r="D24" s="19"/>
      <c r="E24" s="18"/>
      <c r="F24" s="18"/>
      <c r="G24" s="18"/>
      <c r="H24" s="6" t="s">
        <v>41</v>
      </c>
      <c r="I24" s="5">
        <v>0</v>
      </c>
      <c r="J24" s="5">
        <v>0</v>
      </c>
      <c r="K24" s="5"/>
      <c r="L24" s="5"/>
    </row>
    <row r="25" spans="1:12" ht="12.75" customHeight="1">
      <c r="A25" s="18" t="s">
        <v>46</v>
      </c>
      <c r="B25" s="19" t="s">
        <v>47</v>
      </c>
      <c r="C25" s="19" t="s">
        <v>48</v>
      </c>
      <c r="D25" s="19" t="s">
        <v>49</v>
      </c>
      <c r="E25" s="18" t="s">
        <v>50</v>
      </c>
      <c r="F25" s="18">
        <f>G25+I25+I26+I27+J25+J26+J27+K25+K26+K27+L25+L26+L27</f>
        <v>41900</v>
      </c>
      <c r="G25" s="18">
        <v>0</v>
      </c>
      <c r="H25" s="6" t="s">
        <v>16</v>
      </c>
      <c r="I25" s="5">
        <v>8000</v>
      </c>
      <c r="J25" s="5">
        <v>33900</v>
      </c>
      <c r="K25" s="5"/>
      <c r="L25" s="5"/>
    </row>
    <row r="26" spans="1:12" ht="25.5">
      <c r="A26" s="18"/>
      <c r="B26" s="19"/>
      <c r="C26" s="19"/>
      <c r="D26" s="19"/>
      <c r="E26" s="18"/>
      <c r="F26" s="18"/>
      <c r="G26" s="18"/>
      <c r="H26" s="6" t="s">
        <v>23</v>
      </c>
      <c r="I26" s="5"/>
      <c r="J26" s="5">
        <v>0</v>
      </c>
      <c r="K26" s="5"/>
      <c r="L26" s="5"/>
    </row>
    <row r="27" spans="1:12" ht="25.5">
      <c r="A27" s="18"/>
      <c r="B27" s="19"/>
      <c r="C27" s="19"/>
      <c r="D27" s="19"/>
      <c r="E27" s="18"/>
      <c r="F27" s="18"/>
      <c r="G27" s="18"/>
      <c r="H27" s="6" t="s">
        <v>41</v>
      </c>
      <c r="I27" s="5"/>
      <c r="J27" s="5">
        <v>0</v>
      </c>
      <c r="K27" s="5"/>
      <c r="L27" s="5"/>
    </row>
    <row r="28" spans="1:12" ht="12.75" customHeight="1">
      <c r="A28" s="18" t="s">
        <v>51</v>
      </c>
      <c r="B28" s="19" t="s">
        <v>52</v>
      </c>
      <c r="C28" s="19" t="s">
        <v>48</v>
      </c>
      <c r="D28" s="19" t="s">
        <v>53</v>
      </c>
      <c r="E28" s="18" t="s">
        <v>54</v>
      </c>
      <c r="F28" s="18">
        <f>G28+I28+I29+J28+J29+K28+K29+L28+L29</f>
        <v>1250641</v>
      </c>
      <c r="G28" s="18">
        <v>641</v>
      </c>
      <c r="H28" s="6" t="s">
        <v>16</v>
      </c>
      <c r="I28" s="5">
        <v>750000</v>
      </c>
      <c r="J28" s="5">
        <v>0</v>
      </c>
      <c r="K28" s="5"/>
      <c r="L28" s="5"/>
    </row>
    <row r="29" spans="1:12" ht="53.25" customHeight="1">
      <c r="A29" s="18"/>
      <c r="B29" s="19"/>
      <c r="C29" s="19"/>
      <c r="D29" s="19"/>
      <c r="E29" s="18"/>
      <c r="F29" s="18"/>
      <c r="G29" s="18"/>
      <c r="H29" s="6" t="s">
        <v>55</v>
      </c>
      <c r="I29" s="5">
        <v>500000</v>
      </c>
      <c r="J29" s="5">
        <v>0</v>
      </c>
      <c r="K29" s="5"/>
      <c r="L29" s="5"/>
    </row>
    <row r="30" spans="1:12" ht="38.25">
      <c r="A30" s="5" t="s">
        <v>56</v>
      </c>
      <c r="B30" s="6" t="s">
        <v>57</v>
      </c>
      <c r="C30" s="6" t="s">
        <v>58</v>
      </c>
      <c r="D30" s="6" t="s">
        <v>59</v>
      </c>
      <c r="E30" s="5" t="s">
        <v>60</v>
      </c>
      <c r="F30" s="5">
        <f>G30+I30+J30+K30+L30</f>
        <v>584864</v>
      </c>
      <c r="G30" s="5">
        <v>469864</v>
      </c>
      <c r="H30" s="6" t="s">
        <v>16</v>
      </c>
      <c r="I30" s="5">
        <v>25000</v>
      </c>
      <c r="J30" s="5">
        <v>90000</v>
      </c>
      <c r="K30" s="5"/>
      <c r="L30" s="5"/>
    </row>
    <row r="31" spans="1:12" ht="12.75" customHeight="1">
      <c r="A31" s="18" t="s">
        <v>61</v>
      </c>
      <c r="B31" s="19" t="s">
        <v>62</v>
      </c>
      <c r="C31" s="19" t="s">
        <v>63</v>
      </c>
      <c r="D31" s="19" t="s">
        <v>64</v>
      </c>
      <c r="E31" s="18" t="s">
        <v>65</v>
      </c>
      <c r="F31" s="18">
        <f>G31+I31+I32+J31+J32+K31+K32+L31+L32</f>
        <v>816066</v>
      </c>
      <c r="G31" s="18">
        <f>11066</f>
        <v>11066</v>
      </c>
      <c r="H31" s="6" t="s">
        <v>16</v>
      </c>
      <c r="I31" s="5">
        <v>5000</v>
      </c>
      <c r="J31" s="5">
        <v>300000</v>
      </c>
      <c r="K31" s="5"/>
      <c r="L31" s="5"/>
    </row>
    <row r="32" spans="1:12" ht="12.75" customHeight="1">
      <c r="A32" s="18"/>
      <c r="B32" s="19"/>
      <c r="C32" s="19"/>
      <c r="D32" s="19"/>
      <c r="E32" s="18"/>
      <c r="F32" s="18"/>
      <c r="G32" s="18"/>
      <c r="H32" s="19" t="s">
        <v>41</v>
      </c>
      <c r="I32" s="18">
        <v>0</v>
      </c>
      <c r="J32" s="18">
        <v>500000</v>
      </c>
      <c r="K32" s="18"/>
      <c r="L32" s="18"/>
    </row>
    <row r="33" spans="1:12" ht="12.75">
      <c r="A33" s="18"/>
      <c r="B33" s="19"/>
      <c r="C33" s="19"/>
      <c r="D33" s="19"/>
      <c r="E33" s="18"/>
      <c r="F33" s="18"/>
      <c r="G33" s="18"/>
      <c r="H33" s="19"/>
      <c r="I33" s="18"/>
      <c r="J33" s="18"/>
      <c r="K33" s="18"/>
      <c r="L33" s="18"/>
    </row>
    <row r="34" spans="1:12" ht="12.75" customHeight="1">
      <c r="A34" s="18" t="s">
        <v>66</v>
      </c>
      <c r="B34" s="19" t="s">
        <v>67</v>
      </c>
      <c r="C34" s="19" t="s">
        <v>48</v>
      </c>
      <c r="D34" s="19" t="s">
        <v>68</v>
      </c>
      <c r="E34" s="18" t="s">
        <v>40</v>
      </c>
      <c r="F34" s="18">
        <f>G34+I34+I35+I36+J34+J35+J36+K34+K35+K36+L34+L35+L36</f>
        <v>138007</v>
      </c>
      <c r="G34" s="18">
        <v>25507</v>
      </c>
      <c r="H34" s="6" t="s">
        <v>16</v>
      </c>
      <c r="I34" s="5">
        <v>0</v>
      </c>
      <c r="J34" s="5">
        <v>112500</v>
      </c>
      <c r="K34" s="5"/>
      <c r="L34" s="5"/>
    </row>
    <row r="35" spans="1:12" ht="25.5">
      <c r="A35" s="18"/>
      <c r="B35" s="19"/>
      <c r="C35" s="19"/>
      <c r="D35" s="19"/>
      <c r="E35" s="18"/>
      <c r="F35" s="18"/>
      <c r="G35" s="18"/>
      <c r="H35" s="6" t="s">
        <v>23</v>
      </c>
      <c r="I35" s="5">
        <v>0</v>
      </c>
      <c r="J35" s="5"/>
      <c r="K35" s="5"/>
      <c r="L35" s="5"/>
    </row>
    <row r="36" spans="1:12" ht="12.75">
      <c r="A36" s="18"/>
      <c r="B36" s="19"/>
      <c r="C36" s="19"/>
      <c r="D36" s="19"/>
      <c r="E36" s="18"/>
      <c r="F36" s="18"/>
      <c r="G36" s="18"/>
      <c r="H36" s="6" t="s">
        <v>55</v>
      </c>
      <c r="I36" s="5">
        <v>0</v>
      </c>
      <c r="J36" s="5">
        <v>0</v>
      </c>
      <c r="K36" s="5"/>
      <c r="L36" s="5"/>
    </row>
    <row r="37" spans="1:12" ht="12.75" customHeight="1">
      <c r="A37" s="18" t="s">
        <v>69</v>
      </c>
      <c r="B37" s="19" t="s">
        <v>70</v>
      </c>
      <c r="C37" s="19" t="s">
        <v>71</v>
      </c>
      <c r="D37" s="19" t="s">
        <v>72</v>
      </c>
      <c r="E37" s="18" t="s">
        <v>54</v>
      </c>
      <c r="F37" s="18">
        <f>G37+I37+I38+J37+J38+K37+K38+L37+L38</f>
        <v>811108</v>
      </c>
      <c r="G37" s="18">
        <f>14608+1500</f>
        <v>16108</v>
      </c>
      <c r="H37" s="6" t="s">
        <v>16</v>
      </c>
      <c r="I37" s="5">
        <f>431222+135000+55000</f>
        <v>621222</v>
      </c>
      <c r="J37" s="5"/>
      <c r="K37" s="5"/>
      <c r="L37" s="5"/>
    </row>
    <row r="38" spans="1:12" ht="41.25" customHeight="1">
      <c r="A38" s="18"/>
      <c r="B38" s="19"/>
      <c r="C38" s="19"/>
      <c r="D38" s="19"/>
      <c r="E38" s="18"/>
      <c r="F38" s="18"/>
      <c r="G38" s="18"/>
      <c r="H38" s="6" t="s">
        <v>23</v>
      </c>
      <c r="I38" s="5">
        <v>173778</v>
      </c>
      <c r="J38" s="5"/>
      <c r="K38" s="5"/>
      <c r="L38" s="5"/>
    </row>
    <row r="39" spans="1:12" ht="12.75" customHeight="1">
      <c r="A39" s="18" t="s">
        <v>73</v>
      </c>
      <c r="B39" s="19" t="s">
        <v>74</v>
      </c>
      <c r="C39" s="19" t="s">
        <v>48</v>
      </c>
      <c r="D39" s="19" t="s">
        <v>75</v>
      </c>
      <c r="E39" s="18" t="s">
        <v>76</v>
      </c>
      <c r="F39" s="18">
        <f>G39+I39+I40+I41+J39+J40+J41+K39+K40+K41+L39+L40+L41</f>
        <v>37991</v>
      </c>
      <c r="G39" s="18">
        <v>491</v>
      </c>
      <c r="H39" s="6" t="s">
        <v>16</v>
      </c>
      <c r="I39" s="5">
        <v>37500</v>
      </c>
      <c r="J39" s="5"/>
      <c r="K39" s="5"/>
      <c r="L39" s="5"/>
    </row>
    <row r="40" spans="1:12" ht="25.5">
      <c r="A40" s="18"/>
      <c r="B40" s="19"/>
      <c r="C40" s="19"/>
      <c r="D40" s="19"/>
      <c r="E40" s="18"/>
      <c r="F40" s="18"/>
      <c r="G40" s="18"/>
      <c r="H40" s="6" t="s">
        <v>23</v>
      </c>
      <c r="I40" s="5">
        <v>0</v>
      </c>
      <c r="J40" s="5"/>
      <c r="K40" s="5"/>
      <c r="L40" s="5"/>
    </row>
    <row r="41" spans="1:12" ht="44.25" customHeight="1">
      <c r="A41" s="18"/>
      <c r="B41" s="19"/>
      <c r="C41" s="19"/>
      <c r="D41" s="19"/>
      <c r="E41" s="18"/>
      <c r="F41" s="18"/>
      <c r="G41" s="18"/>
      <c r="H41" s="6" t="s">
        <v>41</v>
      </c>
      <c r="I41" s="5">
        <v>0</v>
      </c>
      <c r="J41" s="5"/>
      <c r="K41" s="5"/>
      <c r="L41" s="5"/>
    </row>
    <row r="42" spans="1:12" ht="12.75" customHeight="1">
      <c r="A42" s="18" t="s">
        <v>77</v>
      </c>
      <c r="B42" s="19" t="s">
        <v>78</v>
      </c>
      <c r="C42" s="19" t="s">
        <v>48</v>
      </c>
      <c r="D42" s="19" t="s">
        <v>79</v>
      </c>
      <c r="E42" s="18" t="s">
        <v>50</v>
      </c>
      <c r="F42" s="18">
        <f>G42+I42+I43+J42+J43+K42+K43+L42+L43</f>
        <v>28750</v>
      </c>
      <c r="G42" s="18">
        <v>0</v>
      </c>
      <c r="H42" s="6" t="s">
        <v>16</v>
      </c>
      <c r="I42" s="5">
        <v>15000</v>
      </c>
      <c r="J42" s="5">
        <v>13750</v>
      </c>
      <c r="K42" s="5"/>
      <c r="L42" s="5"/>
    </row>
    <row r="43" spans="1:12" ht="25.5">
      <c r="A43" s="18"/>
      <c r="B43" s="19"/>
      <c r="C43" s="19"/>
      <c r="D43" s="19"/>
      <c r="E43" s="18"/>
      <c r="F43" s="18"/>
      <c r="G43" s="18"/>
      <c r="H43" s="6" t="s">
        <v>41</v>
      </c>
      <c r="I43" s="5"/>
      <c r="J43" s="5">
        <v>0</v>
      </c>
      <c r="K43" s="5"/>
      <c r="L43" s="5"/>
    </row>
    <row r="44" spans="1:12" ht="12.75" customHeight="1">
      <c r="A44" s="18" t="s">
        <v>80</v>
      </c>
      <c r="B44" s="19" t="s">
        <v>81</v>
      </c>
      <c r="C44" s="19" t="s">
        <v>48</v>
      </c>
      <c r="D44" s="19" t="s">
        <v>82</v>
      </c>
      <c r="E44" s="18" t="s">
        <v>83</v>
      </c>
      <c r="F44" s="18">
        <f>G44+I44+I45+I46+J44+J45+J46+K44+K45+K46+L44+L45+L46</f>
        <v>1050926</v>
      </c>
      <c r="G44" s="18">
        <f>3402+27524</f>
        <v>30926</v>
      </c>
      <c r="H44" s="6" t="s">
        <v>16</v>
      </c>
      <c r="I44" s="5">
        <v>20000</v>
      </c>
      <c r="J44" s="5">
        <v>1000000</v>
      </c>
      <c r="K44" s="5"/>
      <c r="L44" s="5"/>
    </row>
    <row r="45" spans="1:12" ht="25.5">
      <c r="A45" s="18"/>
      <c r="B45" s="19"/>
      <c r="C45" s="19"/>
      <c r="D45" s="19"/>
      <c r="E45" s="18"/>
      <c r="F45" s="18"/>
      <c r="G45" s="18"/>
      <c r="H45" s="6" t="s">
        <v>23</v>
      </c>
      <c r="I45" s="5">
        <v>0</v>
      </c>
      <c r="J45" s="5"/>
      <c r="K45" s="5"/>
      <c r="L45" s="5"/>
    </row>
    <row r="46" spans="1:12" ht="25.5">
      <c r="A46" s="18"/>
      <c r="B46" s="19"/>
      <c r="C46" s="19"/>
      <c r="D46" s="19"/>
      <c r="E46" s="18"/>
      <c r="F46" s="18"/>
      <c r="G46" s="18"/>
      <c r="H46" s="6" t="s">
        <v>41</v>
      </c>
      <c r="I46" s="5">
        <v>0</v>
      </c>
      <c r="J46" s="5">
        <v>0</v>
      </c>
      <c r="K46" s="5"/>
      <c r="L46" s="5"/>
    </row>
    <row r="47" spans="1:12" ht="12.75" customHeight="1">
      <c r="A47" s="18" t="s">
        <v>84</v>
      </c>
      <c r="B47" s="19" t="s">
        <v>85</v>
      </c>
      <c r="C47" s="19" t="s">
        <v>86</v>
      </c>
      <c r="D47" s="19" t="s">
        <v>87</v>
      </c>
      <c r="E47" s="18" t="s">
        <v>88</v>
      </c>
      <c r="F47" s="18">
        <f>G47+I47+J47+K47+L47+I48+J48+K48+L48</f>
        <v>110274</v>
      </c>
      <c r="G47" s="18">
        <v>42774</v>
      </c>
      <c r="H47" s="6" t="s">
        <v>16</v>
      </c>
      <c r="I47" s="5">
        <v>5000</v>
      </c>
      <c r="J47" s="5">
        <v>62500</v>
      </c>
      <c r="K47" s="5"/>
      <c r="L47" s="5"/>
    </row>
    <row r="48" spans="1:12" ht="25.5">
      <c r="A48" s="18"/>
      <c r="B48" s="19"/>
      <c r="C48" s="19"/>
      <c r="D48" s="19"/>
      <c r="E48" s="18"/>
      <c r="F48" s="18"/>
      <c r="G48" s="18"/>
      <c r="H48" s="6" t="s">
        <v>41</v>
      </c>
      <c r="I48" s="5"/>
      <c r="J48" s="5">
        <v>0</v>
      </c>
      <c r="K48" s="5"/>
      <c r="L48" s="5"/>
    </row>
    <row r="49" spans="1:12" ht="12.75" customHeight="1">
      <c r="A49" s="18" t="s">
        <v>89</v>
      </c>
      <c r="B49" s="19" t="s">
        <v>90</v>
      </c>
      <c r="C49" s="19" t="s">
        <v>71</v>
      </c>
      <c r="D49" s="19" t="s">
        <v>91</v>
      </c>
      <c r="E49" s="18" t="s">
        <v>54</v>
      </c>
      <c r="F49" s="18">
        <f>G49+I49+I50+J49+J50</f>
        <v>644118</v>
      </c>
      <c r="G49" s="18">
        <f>14236+49882</f>
        <v>64118</v>
      </c>
      <c r="H49" s="6" t="s">
        <v>16</v>
      </c>
      <c r="I49" s="5">
        <v>416330</v>
      </c>
      <c r="J49" s="5"/>
      <c r="K49" s="5"/>
      <c r="L49" s="5"/>
    </row>
    <row r="50" spans="1:12" ht="39.75" customHeight="1">
      <c r="A50" s="18"/>
      <c r="B50" s="19"/>
      <c r="C50" s="19"/>
      <c r="D50" s="19"/>
      <c r="E50" s="18"/>
      <c r="F50" s="18"/>
      <c r="G50" s="18"/>
      <c r="H50" s="6" t="s">
        <v>23</v>
      </c>
      <c r="I50" s="5">
        <v>163670</v>
      </c>
      <c r="J50" s="5"/>
      <c r="K50" s="5"/>
      <c r="L50" s="5"/>
    </row>
    <row r="51" spans="1:12" ht="38.25">
      <c r="A51" s="5" t="s">
        <v>92</v>
      </c>
      <c r="B51" s="6" t="s">
        <v>93</v>
      </c>
      <c r="C51" s="6" t="s">
        <v>48</v>
      </c>
      <c r="D51" s="6" t="s">
        <v>94</v>
      </c>
      <c r="E51" s="5" t="s">
        <v>40</v>
      </c>
      <c r="F51" s="5">
        <f>G51+I51+J51+K51+L51</f>
        <v>135451</v>
      </c>
      <c r="G51" s="5">
        <v>451</v>
      </c>
      <c r="H51" s="6" t="s">
        <v>16</v>
      </c>
      <c r="I51" s="5">
        <v>20000</v>
      </c>
      <c r="J51" s="5">
        <v>115000</v>
      </c>
      <c r="K51" s="5"/>
      <c r="L51" s="5"/>
    </row>
    <row r="52" spans="1:12" ht="12.75" customHeight="1">
      <c r="A52" s="18" t="s">
        <v>95</v>
      </c>
      <c r="B52" s="19" t="s">
        <v>96</v>
      </c>
      <c r="C52" s="19" t="s">
        <v>48</v>
      </c>
      <c r="D52" s="19" t="s">
        <v>97</v>
      </c>
      <c r="E52" s="18" t="s">
        <v>50</v>
      </c>
      <c r="F52" s="18">
        <f>G52+I52+I53+J52+J53+K52+K53+L52+L53</f>
        <v>28750</v>
      </c>
      <c r="G52" s="18">
        <v>0</v>
      </c>
      <c r="H52" s="6" t="s">
        <v>16</v>
      </c>
      <c r="I52" s="5">
        <v>15000</v>
      </c>
      <c r="J52" s="5">
        <v>13750</v>
      </c>
      <c r="K52" s="5"/>
      <c r="L52" s="5"/>
    </row>
    <row r="53" spans="1:12" ht="25.5">
      <c r="A53" s="18"/>
      <c r="B53" s="19"/>
      <c r="C53" s="19"/>
      <c r="D53" s="19"/>
      <c r="E53" s="18"/>
      <c r="F53" s="18"/>
      <c r="G53" s="18"/>
      <c r="H53" s="6" t="s">
        <v>41</v>
      </c>
      <c r="I53" s="5"/>
      <c r="J53" s="5">
        <v>0</v>
      </c>
      <c r="K53" s="5"/>
      <c r="L53" s="5"/>
    </row>
    <row r="54" spans="1:12" ht="12.75" customHeight="1">
      <c r="A54" s="18" t="s">
        <v>98</v>
      </c>
      <c r="B54" s="19" t="s">
        <v>99</v>
      </c>
      <c r="C54" s="20" t="s">
        <v>100</v>
      </c>
      <c r="D54" s="19" t="s">
        <v>97</v>
      </c>
      <c r="E54" s="18" t="s">
        <v>50</v>
      </c>
      <c r="F54" s="18">
        <f>G54+I54+I55+I56+J54+J55+J56+K54+K55+K56+L54+L55+L56</f>
        <v>81400</v>
      </c>
      <c r="G54" s="18">
        <v>0</v>
      </c>
      <c r="H54" s="6" t="s">
        <v>16</v>
      </c>
      <c r="I54" s="5">
        <v>22000</v>
      </c>
      <c r="J54" s="5">
        <v>59400</v>
      </c>
      <c r="K54" s="5"/>
      <c r="L54" s="5"/>
    </row>
    <row r="55" spans="1:12" ht="25.5">
      <c r="A55" s="18"/>
      <c r="B55" s="19"/>
      <c r="C55" s="20"/>
      <c r="D55" s="19"/>
      <c r="E55" s="18"/>
      <c r="F55" s="18"/>
      <c r="G55" s="18"/>
      <c r="H55" s="6" t="s">
        <v>101</v>
      </c>
      <c r="I55" s="5"/>
      <c r="J55" s="5">
        <v>0</v>
      </c>
      <c r="K55" s="5"/>
      <c r="L55" s="5"/>
    </row>
    <row r="56" spans="1:12" ht="25.5">
      <c r="A56" s="18"/>
      <c r="B56" s="19"/>
      <c r="C56" s="20"/>
      <c r="D56" s="19"/>
      <c r="E56" s="18"/>
      <c r="F56" s="18"/>
      <c r="G56" s="18"/>
      <c r="H56" s="6" t="s">
        <v>102</v>
      </c>
      <c r="I56" s="5"/>
      <c r="J56" s="5">
        <v>0</v>
      </c>
      <c r="K56" s="5"/>
      <c r="L56" s="5"/>
    </row>
    <row r="57" spans="1:12" ht="12.75" customHeight="1">
      <c r="A57" s="18" t="s">
        <v>103</v>
      </c>
      <c r="B57" s="19" t="s">
        <v>104</v>
      </c>
      <c r="C57" s="19" t="s">
        <v>48</v>
      </c>
      <c r="D57" s="19" t="s">
        <v>97</v>
      </c>
      <c r="E57" s="18" t="s">
        <v>50</v>
      </c>
      <c r="F57" s="18">
        <f>G57+I57+I58+I59+J57+J58+J59+K57+K58+K59+L57+L58+L59</f>
        <v>82000</v>
      </c>
      <c r="G57" s="18">
        <v>0</v>
      </c>
      <c r="H57" s="6" t="s">
        <v>16</v>
      </c>
      <c r="I57" s="5">
        <v>37000</v>
      </c>
      <c r="J57" s="5">
        <v>45000</v>
      </c>
      <c r="K57" s="5"/>
      <c r="L57" s="5"/>
    </row>
    <row r="58" spans="1:12" ht="25.5">
      <c r="A58" s="18"/>
      <c r="B58" s="19"/>
      <c r="C58" s="19"/>
      <c r="D58" s="19"/>
      <c r="E58" s="18"/>
      <c r="F58" s="18"/>
      <c r="G58" s="18"/>
      <c r="H58" s="6" t="s">
        <v>23</v>
      </c>
      <c r="I58" s="5"/>
      <c r="J58" s="5">
        <v>0</v>
      </c>
      <c r="K58" s="5"/>
      <c r="L58" s="5"/>
    </row>
    <row r="59" spans="1:12" ht="25.5">
      <c r="A59" s="18"/>
      <c r="B59" s="19"/>
      <c r="C59" s="19"/>
      <c r="D59" s="19"/>
      <c r="E59" s="18"/>
      <c r="F59" s="18"/>
      <c r="G59" s="18"/>
      <c r="H59" s="6" t="s">
        <v>41</v>
      </c>
      <c r="I59" s="5"/>
      <c r="J59" s="5">
        <v>0</v>
      </c>
      <c r="K59" s="5"/>
      <c r="L59" s="5"/>
    </row>
    <row r="60" spans="1:12" ht="57.75" customHeight="1">
      <c r="A60" s="5" t="s">
        <v>105</v>
      </c>
      <c r="B60" s="7" t="s">
        <v>106</v>
      </c>
      <c r="C60" s="8" t="s">
        <v>107</v>
      </c>
      <c r="D60" s="7" t="s">
        <v>108</v>
      </c>
      <c r="E60" s="5" t="s">
        <v>54</v>
      </c>
      <c r="F60" s="5">
        <f>G60+I60+J60+K60+L60</f>
        <v>5610</v>
      </c>
      <c r="G60" s="5">
        <v>610</v>
      </c>
      <c r="H60" s="6" t="s">
        <v>16</v>
      </c>
      <c r="I60" s="5">
        <f>140000-60000-75000</f>
        <v>5000</v>
      </c>
      <c r="J60" s="5"/>
      <c r="K60" s="5"/>
      <c r="L60" s="5"/>
    </row>
    <row r="61" spans="1:12" ht="12.75" customHeight="1">
      <c r="A61" s="18" t="s">
        <v>109</v>
      </c>
      <c r="B61" s="21" t="s">
        <v>110</v>
      </c>
      <c r="C61" s="21" t="s">
        <v>13</v>
      </c>
      <c r="D61" s="19" t="s">
        <v>87</v>
      </c>
      <c r="E61" s="18" t="s">
        <v>40</v>
      </c>
      <c r="F61" s="18">
        <f>G61+I61+J61+J62+K61+L61+I62+K62+L62</f>
        <v>361666</v>
      </c>
      <c r="G61" s="18">
        <v>21666</v>
      </c>
      <c r="H61" s="6" t="s">
        <v>16</v>
      </c>
      <c r="I61" s="5">
        <v>40000</v>
      </c>
      <c r="J61" s="5">
        <v>300000</v>
      </c>
      <c r="K61" s="5"/>
      <c r="L61" s="5"/>
    </row>
    <row r="62" spans="1:12" ht="78.75" customHeight="1">
      <c r="A62" s="18"/>
      <c r="B62" s="21"/>
      <c r="C62" s="21"/>
      <c r="D62" s="19"/>
      <c r="E62" s="18"/>
      <c r="F62" s="18"/>
      <c r="G62" s="18"/>
      <c r="H62" s="6" t="s">
        <v>41</v>
      </c>
      <c r="I62" s="5"/>
      <c r="J62" s="5">
        <v>0</v>
      </c>
      <c r="K62" s="5"/>
      <c r="L62" s="5"/>
    </row>
    <row r="63" spans="1:12" ht="12.75" customHeight="1">
      <c r="A63" s="18">
        <v>24</v>
      </c>
      <c r="B63" s="21" t="s">
        <v>111</v>
      </c>
      <c r="C63" s="21" t="s">
        <v>13</v>
      </c>
      <c r="D63" s="19" t="s">
        <v>87</v>
      </c>
      <c r="E63" s="18" t="s">
        <v>40</v>
      </c>
      <c r="F63" s="18">
        <f>G63+I63+J63+K63+L63+I64+J64+K64+L64</f>
        <v>280262</v>
      </c>
      <c r="G63" s="18">
        <v>10262</v>
      </c>
      <c r="H63" s="6" t="s">
        <v>16</v>
      </c>
      <c r="I63" s="5">
        <v>20000</v>
      </c>
      <c r="J63" s="5">
        <v>250000</v>
      </c>
      <c r="K63" s="5"/>
      <c r="L63" s="5"/>
    </row>
    <row r="64" spans="1:12" ht="51" customHeight="1">
      <c r="A64" s="18"/>
      <c r="B64" s="21"/>
      <c r="C64" s="21"/>
      <c r="D64" s="19"/>
      <c r="E64" s="18"/>
      <c r="F64" s="18"/>
      <c r="G64" s="18"/>
      <c r="H64" s="6" t="s">
        <v>41</v>
      </c>
      <c r="I64" s="5"/>
      <c r="J64" s="5">
        <v>0</v>
      </c>
      <c r="K64" s="5"/>
      <c r="L64" s="5"/>
    </row>
    <row r="65" spans="1:12" ht="12.75" customHeight="1">
      <c r="A65" s="18" t="s">
        <v>112</v>
      </c>
      <c r="B65" s="21" t="s">
        <v>113</v>
      </c>
      <c r="C65" s="21" t="s">
        <v>13</v>
      </c>
      <c r="D65" s="19" t="s">
        <v>87</v>
      </c>
      <c r="E65" s="18" t="s">
        <v>40</v>
      </c>
      <c r="F65" s="18">
        <f>G65+I65+J65+K65+L65+I66+J66+K66+L66</f>
        <v>854588</v>
      </c>
      <c r="G65" s="18">
        <v>34588</v>
      </c>
      <c r="H65" s="6" t="s">
        <v>16</v>
      </c>
      <c r="I65" s="5">
        <f>430000-40000</f>
        <v>390000</v>
      </c>
      <c r="J65" s="5">
        <f>400000-40000</f>
        <v>360000</v>
      </c>
      <c r="K65" s="5"/>
      <c r="L65" s="5"/>
    </row>
    <row r="66" spans="1:12" ht="32.25" customHeight="1">
      <c r="A66" s="18"/>
      <c r="B66" s="21"/>
      <c r="C66" s="21"/>
      <c r="D66" s="19"/>
      <c r="E66" s="18"/>
      <c r="F66" s="18"/>
      <c r="G66" s="18"/>
      <c r="H66" s="6" t="s">
        <v>114</v>
      </c>
      <c r="I66" s="5">
        <v>70000</v>
      </c>
      <c r="J66" s="5">
        <v>0</v>
      </c>
      <c r="K66" s="5"/>
      <c r="L66" s="5"/>
    </row>
    <row r="67" spans="1:12" ht="12.75" customHeight="1">
      <c r="A67" s="25" t="s">
        <v>115</v>
      </c>
      <c r="B67" s="26" t="s">
        <v>116</v>
      </c>
      <c r="C67" s="21" t="s">
        <v>117</v>
      </c>
      <c r="D67" s="19" t="s">
        <v>118</v>
      </c>
      <c r="E67" s="18" t="s">
        <v>40</v>
      </c>
      <c r="F67" s="18">
        <f>G67+I67+J67+K67+L67+I68+J68+K68+L68</f>
        <v>472936</v>
      </c>
      <c r="G67" s="18">
        <v>12936</v>
      </c>
      <c r="H67" s="6" t="s">
        <v>16</v>
      </c>
      <c r="I67" s="5">
        <v>10000</v>
      </c>
      <c r="J67" s="5">
        <v>112500</v>
      </c>
      <c r="K67" s="5"/>
      <c r="L67" s="5"/>
    </row>
    <row r="68" spans="1:12" ht="41.25" customHeight="1">
      <c r="A68" s="25"/>
      <c r="B68" s="26"/>
      <c r="C68" s="21"/>
      <c r="D68" s="19"/>
      <c r="E68" s="18"/>
      <c r="F68" s="18"/>
      <c r="G68" s="18"/>
      <c r="H68" s="6" t="s">
        <v>41</v>
      </c>
      <c r="I68" s="5"/>
      <c r="J68" s="5">
        <v>337500</v>
      </c>
      <c r="K68" s="5"/>
      <c r="L68" s="5"/>
    </row>
    <row r="69" spans="1:12" ht="12.75" customHeight="1">
      <c r="A69" s="18" t="s">
        <v>119</v>
      </c>
      <c r="B69" s="18"/>
      <c r="C69" s="18"/>
      <c r="D69" s="18"/>
      <c r="E69" s="18"/>
      <c r="F69" s="5">
        <f>SUM(F8:F68)</f>
        <v>21761344</v>
      </c>
      <c r="G69" s="5">
        <f>SUM(G8:G68)</f>
        <v>1504550</v>
      </c>
      <c r="H69" s="5"/>
      <c r="I69" s="5">
        <f>SUM(I8:I68)</f>
        <v>3659500</v>
      </c>
      <c r="J69" s="5">
        <f>SUM(J8:J68)</f>
        <v>5203292</v>
      </c>
      <c r="K69" s="5">
        <f>SUM(K8:K68)</f>
        <v>9573510</v>
      </c>
      <c r="L69" s="5">
        <f>SUM(L8:L68)</f>
        <v>1820492</v>
      </c>
    </row>
    <row r="70" spans="1:12" ht="12.75" customHeight="1">
      <c r="A70" s="22" t="s">
        <v>120</v>
      </c>
      <c r="B70" s="22"/>
      <c r="C70" s="22"/>
      <c r="D70" s="22"/>
      <c r="E70" s="22"/>
      <c r="F70" s="22"/>
      <c r="G70" s="22"/>
      <c r="H70" s="10"/>
      <c r="I70" s="10"/>
      <c r="J70" s="10"/>
      <c r="K70" s="10"/>
      <c r="L70" s="10"/>
    </row>
    <row r="71" spans="1:12" ht="12.75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1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1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4"/>
      <c r="B75" s="12" t="s">
        <v>121</v>
      </c>
      <c r="C75" s="12"/>
      <c r="D75" s="12">
        <v>2008</v>
      </c>
      <c r="E75" s="12">
        <v>2009</v>
      </c>
      <c r="F75" s="12">
        <v>2010</v>
      </c>
      <c r="G75" s="12" t="s">
        <v>122</v>
      </c>
      <c r="H75" s="4"/>
      <c r="I75" s="4"/>
      <c r="J75" s="4"/>
      <c r="K75" s="4"/>
      <c r="L75" s="4"/>
    </row>
    <row r="76" spans="1:12" ht="12.75">
      <c r="A76" s="4"/>
      <c r="B76" s="13" t="s">
        <v>16</v>
      </c>
      <c r="C76" s="13"/>
      <c r="D76" s="13">
        <f>I8+I10+I13+I15+I19+I22+I25+I28+I30+I31+I34+I37+I39+I42+I44+I47+I49+I51+I52+I54+I57+I60+I61+I63+I65+I67</f>
        <v>2752052</v>
      </c>
      <c r="E76" s="13">
        <f>J8+J10+J13+J15+J19+J22+J25+J28+J30+J31+J34+J37+J39+J42+J44+J47+J49+J51+J52+J54+J57+J60+J61+J63+J65+J67</f>
        <v>4365792</v>
      </c>
      <c r="F76" s="13">
        <f>K8+K10+K13+K15+K19+K22+K25+K28+K30+K31+K34+K37+K39+K42+K44+K47+K49+K51+K52+K54+K57+K60+K61+K63+K65+K67</f>
        <v>5552492</v>
      </c>
      <c r="G76" s="13">
        <f>L8+L10+L13+L15+L19+L22+L25+L28+L30+L31+L34+L37+L39+L42+L44+L47+L49+L51+L52+L54+L57+L60+L61+L63+L65+L67</f>
        <v>1820492</v>
      </c>
      <c r="H76" s="4"/>
      <c r="I76" s="4"/>
      <c r="J76" s="4"/>
      <c r="K76" s="4"/>
      <c r="L76" s="4"/>
    </row>
    <row r="77" spans="1:12" ht="25.5">
      <c r="A77" s="4"/>
      <c r="B77" s="13" t="s">
        <v>123</v>
      </c>
      <c r="C77" s="13"/>
      <c r="D77" s="13">
        <f>I9+I12+I18+I21+I24+I27+I32+I41+I43+I46+I53+I56+I59+I62+I64+I35+I48+I68</f>
        <v>0</v>
      </c>
      <c r="E77" s="13">
        <f>J9+J12+J18+J21+J24+J27+J32+J41+J43+J46+J53+J56+J59+J62+J64+J35+J48+J68</f>
        <v>837500</v>
      </c>
      <c r="F77" s="13">
        <f>K9+K12+K18+K21+K24+K27+K32+K41+K43+K46+K53+K56+K59+K62+K64+K35+K48+K68</f>
        <v>4021018</v>
      </c>
      <c r="G77" s="13">
        <f>L9+L12+L18+L21+L24+L27+L32+L41+L43+L46+L53+L56+L59+L62+L64+L35+L48+L68</f>
        <v>0</v>
      </c>
      <c r="H77" s="4"/>
      <c r="I77" s="4"/>
      <c r="J77" s="4"/>
      <c r="K77" s="4"/>
      <c r="L77" s="4"/>
    </row>
    <row r="78" spans="1:12" ht="12.75">
      <c r="A78" s="4"/>
      <c r="B78" s="13" t="s">
        <v>124</v>
      </c>
      <c r="C78" s="13"/>
      <c r="D78" s="13">
        <f>I11+I16+I20+I23+I26+I29+I35+I38+I40+I45+I50+I55+I58+I17+I36+I66</f>
        <v>907448</v>
      </c>
      <c r="E78" s="13">
        <f>J11+J16+J20+J23+J26+J29+J35+J38+J40+J45+J50+J55+J58+J17+J36+J66</f>
        <v>0</v>
      </c>
      <c r="F78" s="13">
        <f>K11+K16+K20+K23+K26+K29+K35+K38+K40+K45+K50+K55+K58+K17+K36+K66</f>
        <v>0</v>
      </c>
      <c r="G78" s="13">
        <f>L11+L16+L20+L23+L26+L29+L35+L38+L40+L45+L50+L55+L58+L17+L36+L66</f>
        <v>0</v>
      </c>
      <c r="H78" s="4"/>
      <c r="I78" s="4"/>
      <c r="J78" s="4"/>
      <c r="K78" s="4"/>
      <c r="L78" s="4"/>
    </row>
    <row r="79" spans="1:12" ht="12.75">
      <c r="A79" s="4"/>
      <c r="B79" s="14" t="s">
        <v>125</v>
      </c>
      <c r="C79" s="14"/>
      <c r="D79" s="13">
        <f>SUM(D76:D78)</f>
        <v>3659500</v>
      </c>
      <c r="E79" s="13">
        <f>SUM(E76:E78)</f>
        <v>5203292</v>
      </c>
      <c r="F79" s="13">
        <f>SUM(F76:F78)</f>
        <v>9573510</v>
      </c>
      <c r="G79" s="13">
        <f>SUM(G76:G78)</f>
        <v>1820492</v>
      </c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25.5">
      <c r="A82" s="4"/>
      <c r="B82" s="4"/>
      <c r="C82" s="4"/>
      <c r="D82" s="27" t="s">
        <v>130</v>
      </c>
      <c r="E82" s="4"/>
      <c r="F82" s="4"/>
      <c r="G82" s="4"/>
      <c r="I82" s="4"/>
      <c r="J82" s="4"/>
      <c r="K82" s="4"/>
      <c r="L82" s="4"/>
    </row>
    <row r="83" spans="1:12" ht="40.5">
      <c r="A83" s="4"/>
      <c r="B83" s="4"/>
      <c r="C83" s="4"/>
      <c r="D83" s="28" t="s">
        <v>131</v>
      </c>
      <c r="E83" s="4"/>
      <c r="F83" s="4"/>
      <c r="G83" s="4"/>
      <c r="I83" s="4"/>
      <c r="J83" s="4"/>
      <c r="K83" s="4"/>
      <c r="L83" s="4"/>
    </row>
    <row r="84" spans="1:12" ht="12.75">
      <c r="A84" s="4"/>
      <c r="B84" s="4"/>
      <c r="C84" s="4"/>
      <c r="D84" s="4"/>
      <c r="E84" s="4"/>
      <c r="F84" s="4"/>
      <c r="G84" s="4" t="s">
        <v>126</v>
      </c>
      <c r="H84" s="4"/>
      <c r="I84" s="4"/>
      <c r="J84" s="4"/>
      <c r="K84" s="4"/>
      <c r="L84" s="4"/>
    </row>
    <row r="85" spans="1:1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2.75">
      <c r="A87" s="4"/>
      <c r="B87" s="4"/>
      <c r="C87" s="4"/>
      <c r="D87" s="4"/>
      <c r="E87" s="4" t="s">
        <v>126</v>
      </c>
      <c r="F87" s="4"/>
      <c r="G87" s="4"/>
      <c r="H87" s="4"/>
      <c r="I87" s="4"/>
      <c r="J87" s="4"/>
      <c r="K87" s="4"/>
      <c r="L87" s="4"/>
    </row>
    <row r="88" spans="1:12" ht="12.75">
      <c r="A88" s="4"/>
      <c r="B88" s="4"/>
      <c r="C88" s="4"/>
      <c r="D88" s="4"/>
      <c r="E88" s="4"/>
      <c r="F88" s="4"/>
      <c r="G88" s="4" t="s">
        <v>126</v>
      </c>
      <c r="H88" s="4"/>
      <c r="I88" s="4"/>
      <c r="J88" s="4"/>
      <c r="K88" s="4"/>
      <c r="L88" s="4"/>
    </row>
    <row r="89" spans="1:1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.75">
      <c r="A91" s="4"/>
      <c r="B91" s="4"/>
      <c r="C91" s="4"/>
      <c r="D91" s="4"/>
      <c r="E91" s="4"/>
      <c r="F91" s="4" t="s">
        <v>126</v>
      </c>
      <c r="G91" s="4"/>
      <c r="H91" s="4"/>
      <c r="I91" s="4"/>
      <c r="J91" s="4"/>
      <c r="K91" s="4"/>
      <c r="L91" s="4"/>
    </row>
    <row r="92" spans="1:1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</sheetData>
  <mergeCells count="183">
    <mergeCell ref="A69:E69"/>
    <mergeCell ref="A70:G70"/>
    <mergeCell ref="H2:I2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54:E56"/>
    <mergeCell ref="F54:F56"/>
    <mergeCell ref="G54:G56"/>
    <mergeCell ref="A57:A59"/>
    <mergeCell ref="B57:B59"/>
    <mergeCell ref="C57:C59"/>
    <mergeCell ref="D57:D59"/>
    <mergeCell ref="E57:E59"/>
    <mergeCell ref="F57:F59"/>
    <mergeCell ref="G57:G59"/>
    <mergeCell ref="A54:A56"/>
    <mergeCell ref="B54:B56"/>
    <mergeCell ref="C54:C56"/>
    <mergeCell ref="D54:D56"/>
    <mergeCell ref="E49:E50"/>
    <mergeCell ref="F49:F50"/>
    <mergeCell ref="G49:G50"/>
    <mergeCell ref="A52:A53"/>
    <mergeCell ref="B52:B53"/>
    <mergeCell ref="C52:C53"/>
    <mergeCell ref="D52:D53"/>
    <mergeCell ref="E52:E53"/>
    <mergeCell ref="F52:F53"/>
    <mergeCell ref="G52:G53"/>
    <mergeCell ref="A49:A50"/>
    <mergeCell ref="B49:B50"/>
    <mergeCell ref="C49:C50"/>
    <mergeCell ref="D49:D50"/>
    <mergeCell ref="E44:E46"/>
    <mergeCell ref="F44:F46"/>
    <mergeCell ref="G44:G46"/>
    <mergeCell ref="A47:A48"/>
    <mergeCell ref="B47:B48"/>
    <mergeCell ref="C47:C48"/>
    <mergeCell ref="D47:D48"/>
    <mergeCell ref="E47:E48"/>
    <mergeCell ref="F47:F48"/>
    <mergeCell ref="G47:G48"/>
    <mergeCell ref="A44:A46"/>
    <mergeCell ref="B44:B46"/>
    <mergeCell ref="C44:C46"/>
    <mergeCell ref="D44:D46"/>
    <mergeCell ref="E39:E41"/>
    <mergeCell ref="F39:F41"/>
    <mergeCell ref="G39:G41"/>
    <mergeCell ref="A42:A43"/>
    <mergeCell ref="B42:B43"/>
    <mergeCell ref="C42:C43"/>
    <mergeCell ref="D42:D43"/>
    <mergeCell ref="E42:E43"/>
    <mergeCell ref="F42:F43"/>
    <mergeCell ref="G42:G43"/>
    <mergeCell ref="A39:A41"/>
    <mergeCell ref="B39:B41"/>
    <mergeCell ref="C39:C41"/>
    <mergeCell ref="D39:D41"/>
    <mergeCell ref="E34:E36"/>
    <mergeCell ref="F34:F36"/>
    <mergeCell ref="G34:G36"/>
    <mergeCell ref="A37:A38"/>
    <mergeCell ref="B37:B38"/>
    <mergeCell ref="C37:C38"/>
    <mergeCell ref="D37:D38"/>
    <mergeCell ref="E37:E38"/>
    <mergeCell ref="F37:F38"/>
    <mergeCell ref="G37:G38"/>
    <mergeCell ref="A34:A36"/>
    <mergeCell ref="B34:B36"/>
    <mergeCell ref="C34:C36"/>
    <mergeCell ref="D34:D36"/>
    <mergeCell ref="I32:I33"/>
    <mergeCell ref="J32:J33"/>
    <mergeCell ref="K32:K33"/>
    <mergeCell ref="L32:L33"/>
    <mergeCell ref="E31:E33"/>
    <mergeCell ref="F31:F33"/>
    <mergeCell ref="G31:G33"/>
    <mergeCell ref="H32:H33"/>
    <mergeCell ref="A31:A33"/>
    <mergeCell ref="B31:B33"/>
    <mergeCell ref="C31:C33"/>
    <mergeCell ref="D31:D33"/>
    <mergeCell ref="E25:E27"/>
    <mergeCell ref="F25:F27"/>
    <mergeCell ref="G25:G27"/>
    <mergeCell ref="A28:A29"/>
    <mergeCell ref="B28:B29"/>
    <mergeCell ref="C28:C29"/>
    <mergeCell ref="D28:D29"/>
    <mergeCell ref="E28:E29"/>
    <mergeCell ref="F28:F29"/>
    <mergeCell ref="G28:G29"/>
    <mergeCell ref="A25:A27"/>
    <mergeCell ref="B25:B27"/>
    <mergeCell ref="C25:C27"/>
    <mergeCell ref="D25:D27"/>
    <mergeCell ref="E19:E21"/>
    <mergeCell ref="F19:F21"/>
    <mergeCell ref="G19:G21"/>
    <mergeCell ref="A22:A24"/>
    <mergeCell ref="B22:B24"/>
    <mergeCell ref="C22:C24"/>
    <mergeCell ref="D22:D24"/>
    <mergeCell ref="E22:E24"/>
    <mergeCell ref="F22:F24"/>
    <mergeCell ref="G22:G24"/>
    <mergeCell ref="A19:A21"/>
    <mergeCell ref="B19:B21"/>
    <mergeCell ref="C19:C21"/>
    <mergeCell ref="D19:D21"/>
    <mergeCell ref="J13:J14"/>
    <mergeCell ref="K13:K14"/>
    <mergeCell ref="L13:L14"/>
    <mergeCell ref="A15:A18"/>
    <mergeCell ref="B15:B18"/>
    <mergeCell ref="C15:C18"/>
    <mergeCell ref="D15:D18"/>
    <mergeCell ref="E15:E18"/>
    <mergeCell ref="F15:F18"/>
    <mergeCell ref="G15:G18"/>
    <mergeCell ref="F13:F14"/>
    <mergeCell ref="G13:G14"/>
    <mergeCell ref="H13:H14"/>
    <mergeCell ref="I13:I14"/>
    <mergeCell ref="A13:A14"/>
    <mergeCell ref="B13:B14"/>
    <mergeCell ref="D13:D14"/>
    <mergeCell ref="E13:E14"/>
    <mergeCell ref="E8:E9"/>
    <mergeCell ref="F8:F9"/>
    <mergeCell ref="G8:G9"/>
    <mergeCell ref="A10:A12"/>
    <mergeCell ref="B10:B12"/>
    <mergeCell ref="C10:C12"/>
    <mergeCell ref="D10:D12"/>
    <mergeCell ref="E10:E12"/>
    <mergeCell ref="F10:F12"/>
    <mergeCell ref="G10:G12"/>
    <mergeCell ref="A8:A9"/>
    <mergeCell ref="B8:B9"/>
    <mergeCell ref="C8:C9"/>
    <mergeCell ref="D8:D9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L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Jula Matelska</cp:lastModifiedBy>
  <cp:lastPrinted>2008-11-25T08:43:15Z</cp:lastPrinted>
  <dcterms:created xsi:type="dcterms:W3CDTF">2008-07-29T10:38:38Z</dcterms:created>
  <dcterms:modified xsi:type="dcterms:W3CDTF">2008-11-27T10:13:59Z</dcterms:modified>
  <cp:category/>
  <cp:version/>
  <cp:contentType/>
  <cp:contentStatus/>
</cp:coreProperties>
</file>