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<sst xmlns="http://schemas.openxmlformats.org/spreadsheetml/2006/main" count="198" uniqueCount="143">
  <si>
    <t>załącznik nr 1</t>
  </si>
  <si>
    <t>Wieloletnia prognoza finansowa</t>
  </si>
  <si>
    <t>do Uchwały Rady Miejskiej w Wołczynie</t>
  </si>
  <si>
    <t>nr III/16/2010</t>
  </si>
  <si>
    <t>z dnia 29.12.2010r.</t>
  </si>
  <si>
    <t>Prognoza</t>
  </si>
  <si>
    <t>Lp.</t>
  </si>
  <si>
    <t>Wyszczególnienia</t>
  </si>
  <si>
    <t>1.</t>
  </si>
  <si>
    <t>Dochody ogółem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</si>
  <si>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</si>
  <si>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</si>
  <si>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</si>
  <si>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</si>
  <si>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</si>
  <si>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</si>
  <si>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</si>
  <si>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</si>
  <si>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</si>
  <si>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</si>
  <si>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</si>
  <si>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</si>
  <si>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>2.3.</t>
  </si>
  <si>
    <t>Przedsięwzięcia, o których mowa w art. 226 ust. 4 ufp (wydatki bieżące z wyłączeniem wieloletnich gwarancji i poręczeń)</t>
  </si>
  <si>
    <t>wieloletnie programy finansowane z udziałem środków,o których mowa w art. 5 ust. 1 pkt 2 i 3 ufp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</si>
  <si>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</si>
  <si>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</si>
  <si>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</si>
  <si>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</si>
  <si>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</si>
  <si>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</si>
  <si>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</si>
  <si>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</si>
  <si>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</si>
  <si>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</si>
  <si>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</si>
  <si>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</si>
  <si>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</si>
  <si>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</si>
  <si>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</si>
  <si>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</si>
  <si>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</si>
  <si>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</si>
  <si>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</si>
  <si>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</si>
  <si>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</si>
  <si>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</si>
  <si>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</si>
  <si>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podlegające wyłączeniu (w związku z umową zawartą na realizację projektu z udziałem środków, o których mowa w art. 5 ust. 1 pkt 2 ufp)</t>
  </si>
  <si>
    <t>6.1.2.</t>
  </si>
  <si>
    <t>gwarancje i poręczenia (bez ujętych w przedsięwzięciach)</t>
  </si>
  <si>
    <t>6.1.3.</t>
  </si>
  <si>
    <t>wieloletnie gwarancje i poręczenia będące przedsięwzięciami, o których mowa w art. 226 ust. 4 ufp</t>
  </si>
  <si>
    <t>6.2.</t>
  </si>
  <si>
    <t>Rozchody zmniejszające dług (spłata rat kredytów i pożyczek, wykup papierów)</t>
  </si>
  <si>
    <t>7.</t>
  </si>
  <si>
    <t>Pozostałe rozchody (z wyłączeniem spłat długu)</t>
  </si>
  <si>
    <t>8.</t>
  </si>
  <si>
    <t>Środki do dyspozycji na finansowanie wydatków majątkowych (poz. 5 - poz. 6 - poz.7)</t>
  </si>
  <si>
    <t>9.</t>
  </si>
  <si>
    <t>Wydatki majątkowe</t>
  </si>
  <si>
    <t>9.1.</t>
  </si>
  <si>
    <t>Przedsięwzięcia, o których mowa w art. 226 ust. 4 ufp (wydatki majątkowe)</t>
  </si>
  <si>
    <t xml:space="preserve">pozostałe wieloletnie programy, projekty, zadania 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</si>
  <si>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</si>
  <si>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</si>
  <si>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</si>
  <si>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</si>
  <si>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</si>
  <si>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</si>
  <si>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</si>
  <si>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</si>
  <si>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</si>
  <si>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</si>
  <si>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 5 ust.1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</si>
  <si>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</si>
  <si>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</si>
  <si>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</si>
  <si>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</si>
  <si>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</si>
  <si>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</si>
  <si>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</si>
  <si>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</si>
  <si>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</si>
  <si>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Kwota długu związku doliczana do długu j.s.t. (wymóg art. 244 ufp)</t>
  </si>
  <si>
    <t>16.</t>
  </si>
  <si>
    <t>Kwota spłaty długu związku doliczonego do długu</t>
  </si>
  <si>
    <t>17.</t>
  </si>
  <si>
    <t>Wskaźniki zadłużenia</t>
  </si>
  <si>
    <t>17.1.</t>
  </si>
  <si>
    <t>Relacja, o której mowa w art. 169 ustawy z 30 czerwca 2005r. o finansach publicznych (bez wyłączeń)</t>
  </si>
  <si>
    <t>x</t>
  </si>
  <si>
    <t>Relacja, o której mowa w art. 169 ustawy z 30 czerwca 2005r. o finansach publicznych po wyłączeniach (max 15%)</t>
  </si>
  <si>
    <t>17.2.</t>
  </si>
  <si>
    <t>Relacja, o której mowa w art. 170 ustawy z 30 czerwca 2005r. o finansach publicznych (bez wyłączeń)</t>
  </si>
  <si>
    <t>Relacja, o której mowa w art.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</si>
  <si>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</si>
  <si>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</si>
  <si>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</si>
  <si>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których mowa w art. 243 ust. 1 ustawy z 27 sierpnia 2009r. o finansach publicznych w % (średnia z trzech poprzednich lat) - prawa strona</t>
  </si>
  <si>
    <t>17.5.</t>
  </si>
  <si>
    <t>Relacja, o której mowa w art. 243 ust.1 ustawy z 27 sierpnia 2009r. W % (bez wyłączeń i kwoty długu związku) - lewa strona</t>
  </si>
  <si>
    <t>Relacja, o której mowa w art. 243 ust.1 ustawy z 27 sierpnia 2009r. o finansach publicznych po wyłączeniach (bez długu związku)</t>
  </si>
  <si>
    <r>
      <t>Spełnienie relacji, o której mowa w art. 243 ust.1 ustawy z 27 sierpnia 2009r. W % L</t>
    </r>
    <r>
      <rPr>
        <sz val="10"/>
        <rFont val="Arial"/>
        <family val="2"/>
      </rPr>
      <t>&lt;=</t>
    </r>
    <r>
      <rPr>
        <sz val="10"/>
        <rFont val="Arial CE"/>
        <family val="2"/>
      </rPr>
      <t>P</t>
    </r>
  </si>
  <si>
    <t>TAK</t>
  </si>
  <si>
    <t>18.</t>
  </si>
  <si>
    <t>19.</t>
  </si>
  <si>
    <t>Wydatki ogółem</t>
  </si>
  <si>
    <t>20.</t>
  </si>
  <si>
    <t>Wynik budżetu (nadwyżka + / deficyt -)</t>
  </si>
  <si>
    <t>21.</t>
  </si>
  <si>
    <t>Przychody ogółem</t>
  </si>
  <si>
    <t>22.</t>
  </si>
  <si>
    <t>Rozchody ogółem</t>
  </si>
  <si>
    <t>23.</t>
  </si>
  <si>
    <t>(Dochody+Przychody)-(Wydatki+Rozchody)</t>
  </si>
  <si>
    <t>Przeznaczenie nadwyżki/sposób finansowania deficytu</t>
  </si>
  <si>
    <t>1.deficyt</t>
  </si>
  <si>
    <t>źródła pokrycia:</t>
  </si>
  <si>
    <t>a) pożyczki</t>
  </si>
  <si>
    <t>b) kredyty</t>
  </si>
  <si>
    <t>2.nadwyżka</t>
  </si>
  <si>
    <t>przeznaczenie:</t>
  </si>
  <si>
    <t>a)spłata zobowiązań (raty kredytów i pożyczek)</t>
  </si>
  <si>
    <t>Objaśnienia</t>
  </si>
  <si>
    <t xml:space="preserve">Podstawą prognozy dochodów i wydatków bieżących w latach 2011-2013 są wskaźniki przyjęte w Wieloletnim Planie Finansowym Państwa 2010- 2013 </t>
  </si>
  <si>
    <t>natomiast w latach 2014-2019 są wskaźniki wynikające z założeń makroekonomicznych opracowane przez Ministerstwo Finansów  na potrzeby</t>
  </si>
  <si>
    <t>wieloletnich prognoz finansowych jednostek samorządu terytorialnego</t>
  </si>
  <si>
    <t>Wskaźnik</t>
  </si>
  <si>
    <t>PKB</t>
  </si>
  <si>
    <t>CPI (index cen towarów i usług konsumpcyjnych)</t>
  </si>
  <si>
    <t xml:space="preserve">Ponadto dla wyliczenia dochodów bieżących przyjęto założenia zawarte w WPFP 2010-2013 dotyczące dynamiki wzrostu podatków, których udziały stanowią 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</si>
  <si>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</si>
  <si>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</si>
  <si>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oraz w latach 2011-2014 dochodów planowanych  z PROW i RPO jako dofinansowanie zadań  inwestycyjnych.</t>
  </si>
  <si>
    <t xml:space="preserve">dochody na dofinansowanie inwestycji </t>
  </si>
  <si>
    <t xml:space="preserve">Założono wzrost wydatków bieżących bez obsługi długu o wskaźnik inflacji ,wydatki bieżące dotyczące obsługi długu ustalono w oparciu o planowaną spłatę </t>
  </si>
  <si>
    <t>zaciągniętych zobowiązań oraz planowanych do zaciągnięcia w latach 2011-2014 .</t>
  </si>
  <si>
    <t>W latach 2011-2012 planowane jest zaciągnięcie pożyczki na wyprzedzające finansowanie zadań inwestycyjnych dofinansowanych w ramach PROW</t>
  </si>
  <si>
    <t>w 2011- 1.487.000 zł i w 2012-2.512.000 zł</t>
  </si>
  <si>
    <t>Ponadto planowane jest zaciągnięcie kredytów w latach 2011-2014, przeznaczonych na pokrycie deficytu i spłatę wcześniej zaciągniętych zobowiązań</t>
  </si>
  <si>
    <t>w 2011- 2.200.000 zł , w  2012-2.280.000 zł, w 2013-3.3260.000 zł, w 2014-1.145.000 zł</t>
  </si>
  <si>
    <t>Wydatki majątkowe przyjęte zostały w wysokości wynikających z planowanych do realizacji przedsięwzięć  przedstawionych w załączniku nr 2 do WPF gminy.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</si>
</sst>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0.00"/>
    <numFmt numFmtId="167" formatCode="0.000"/>
    <numFmt numFmtId="168" formatCode="0.0"/>
  </numFmts>
  <fonts count="7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wrapText="1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4" fontId="0" fillId="0" borderId="4" xfId="0" applyFont="1" applyBorder="1" applyAlignment="1">
      <alignment horizontal="left" wrapText="1"/>
    </xf>
    <xf numFmtId="164" fontId="5" fillId="0" borderId="4" xfId="0" applyFont="1" applyBorder="1" applyAlignment="1">
      <alignment wrapText="1"/>
    </xf>
    <xf numFmtId="164" fontId="5" fillId="0" borderId="4" xfId="0" applyFont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2" xfId="0" applyBorder="1" applyAlignment="1">
      <alignment/>
    </xf>
    <xf numFmtId="165" fontId="0" fillId="0" borderId="4" xfId="15" applyFont="1" applyFill="1" applyBorder="1" applyAlignment="1" applyProtection="1">
      <alignment/>
      <protection/>
    </xf>
    <xf numFmtId="166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5.625" style="0" customWidth="1"/>
    <col min="2" max="2" width="43.75390625" style="0" customWidth="1"/>
    <col min="3" max="3" width="9.625" style="0" customWidth="1"/>
    <col min="6" max="6" width="10.625" style="0" customWidth="1"/>
    <col min="11" max="11" width="0" style="0" hidden="1" customWidth="1"/>
  </cols>
  <sheetData>
    <row r="1" spans="7:11" ht="12.75">
      <c r="G1" t="s">
        <v>0</v>
      </c>
      <c r="H1" s="1"/>
      <c r="I1" s="1"/>
      <c r="J1" s="1"/>
      <c r="K1" s="1"/>
    </row>
    <row r="2" spans="2:11" ht="17.25">
      <c r="B2" s="2" t="s">
        <v>1</v>
      </c>
      <c r="C2" s="2"/>
      <c r="G2" t="s">
        <v>2</v>
      </c>
      <c r="H2" s="1"/>
      <c r="I2" s="1"/>
      <c r="J2" s="1"/>
      <c r="K2" s="1"/>
    </row>
    <row r="3" spans="7:11" ht="12.75">
      <c r="G3" t="s">
        <v>3</v>
      </c>
      <c r="H3" s="1"/>
      <c r="I3" s="1"/>
      <c r="J3" s="1"/>
      <c r="K3" s="1"/>
    </row>
    <row r="4" spans="7:11" ht="12.75">
      <c r="G4" t="s">
        <v>4</v>
      </c>
      <c r="H4" s="1"/>
      <c r="I4" s="1"/>
      <c r="J4" s="1"/>
      <c r="K4" s="1"/>
    </row>
    <row r="5" spans="1:12" ht="12.75">
      <c r="A5" s="3"/>
      <c r="B5" s="3"/>
      <c r="C5" s="3"/>
      <c r="D5" s="4" t="s">
        <v>5</v>
      </c>
      <c r="E5" s="4"/>
      <c r="F5" s="4"/>
      <c r="G5" s="5"/>
      <c r="H5" s="5"/>
      <c r="I5" s="5"/>
      <c r="J5" s="5"/>
      <c r="K5" s="5"/>
      <c r="L5" s="6"/>
    </row>
    <row r="6" spans="1:12" ht="12.75">
      <c r="A6" s="7" t="s">
        <v>6</v>
      </c>
      <c r="B6" s="7" t="s">
        <v>7</v>
      </c>
      <c r="C6" s="8">
        <v>2011</v>
      </c>
      <c r="D6" s="9">
        <v>2012</v>
      </c>
      <c r="E6" s="9">
        <v>2013</v>
      </c>
      <c r="F6" s="9">
        <v>2014</v>
      </c>
      <c r="G6" s="10">
        <v>2015</v>
      </c>
      <c r="H6" s="10">
        <v>2016</v>
      </c>
      <c r="I6" s="10">
        <v>2017</v>
      </c>
      <c r="J6" s="10">
        <v>2018</v>
      </c>
      <c r="K6" s="11"/>
      <c r="L6" s="10">
        <v>2019</v>
      </c>
    </row>
    <row r="7" spans="1:12" ht="12.75">
      <c r="A7" s="12">
        <v>1</v>
      </c>
      <c r="B7" s="12">
        <v>2</v>
      </c>
      <c r="C7" s="12">
        <v>3</v>
      </c>
      <c r="D7" s="13">
        <v>4</v>
      </c>
      <c r="E7" s="13">
        <v>5</v>
      </c>
      <c r="F7" s="13">
        <v>6</v>
      </c>
      <c r="G7" s="14">
        <v>7</v>
      </c>
      <c r="H7" s="14">
        <v>8</v>
      </c>
      <c r="I7" s="14">
        <v>9</v>
      </c>
      <c r="J7" s="14">
        <v>10</v>
      </c>
      <c r="K7" s="15"/>
      <c r="L7" s="14">
        <v>11</v>
      </c>
    </row>
    <row r="8" spans="1:12" ht="12.75">
      <c r="A8" s="16" t="s">
        <v>8</v>
      </c>
      <c r="B8" s="16" t="s">
        <v>9</v>
      </c>
      <c r="C8" s="17">
        <f>C9+C10</f>
        <v>31366671</v>
      </c>
      <c r="D8" s="17">
        <f aca="true" t="shared" si="0" ref="D8:L8">D9+D10</f>
        <v>34455492</v>
      </c>
      <c r="E8" s="17">
        <f t="shared" si="0"/>
        <v>41089437</v>
      </c>
      <c r="F8" s="17">
        <f t="shared" si="0"/>
        <v>36564917</v>
      </c>
      <c r="G8" s="17">
        <f t="shared" si="0"/>
        <v>35650000</v>
      </c>
      <c r="H8" s="17">
        <f t="shared" si="0"/>
        <v>36700000</v>
      </c>
      <c r="I8" s="17">
        <f t="shared" si="0"/>
        <v>37600000</v>
      </c>
      <c r="J8" s="17">
        <f t="shared" si="0"/>
        <v>38700000</v>
      </c>
      <c r="K8" s="17">
        <f t="shared" si="0"/>
        <v>0</v>
      </c>
      <c r="L8" s="17">
        <f t="shared" si="0"/>
        <v>39900000</v>
      </c>
    </row>
    <row r="9" spans="1:12" ht="12.75">
      <c r="A9" s="17" t="s">
        <v>10</v>
      </c>
      <c r="B9" s="17" t="s">
        <v>11</v>
      </c>
      <c r="C9" s="17">
        <v>30289071</v>
      </c>
      <c r="D9" s="17">
        <v>31890000</v>
      </c>
      <c r="E9" s="17">
        <v>33120000</v>
      </c>
      <c r="F9" s="17">
        <v>34130000</v>
      </c>
      <c r="G9" s="17">
        <v>34950000</v>
      </c>
      <c r="H9" s="17">
        <v>36000000</v>
      </c>
      <c r="I9" s="17">
        <v>36900000</v>
      </c>
      <c r="J9" s="17">
        <v>38000000</v>
      </c>
      <c r="K9" s="17"/>
      <c r="L9" s="17">
        <v>39200000</v>
      </c>
    </row>
    <row r="10" spans="1:12" ht="12.75">
      <c r="A10" s="17" t="s">
        <v>12</v>
      </c>
      <c r="B10" s="17" t="s">
        <v>13</v>
      </c>
      <c r="C10" s="17">
        <v>1077600</v>
      </c>
      <c r="D10" s="17">
        <v>2565492</v>
      </c>
      <c r="E10" s="17">
        <v>7969437</v>
      </c>
      <c r="F10" s="17">
        <v>2434917</v>
      </c>
      <c r="G10" s="17">
        <v>700000</v>
      </c>
      <c r="H10" s="17">
        <v>700000</v>
      </c>
      <c r="I10" s="17">
        <v>700000</v>
      </c>
      <c r="J10" s="17">
        <v>700000</v>
      </c>
      <c r="K10" s="17"/>
      <c r="L10" s="17">
        <v>700000</v>
      </c>
    </row>
    <row r="11" spans="1:12" ht="12.75">
      <c r="A11" s="17" t="s">
        <v>14</v>
      </c>
      <c r="B11" s="17" t="s">
        <v>15</v>
      </c>
      <c r="C11" s="17">
        <v>500000</v>
      </c>
      <c r="D11" s="17">
        <v>600000</v>
      </c>
      <c r="E11" s="17">
        <v>650000</v>
      </c>
      <c r="F11" s="17">
        <v>650000</v>
      </c>
      <c r="G11" s="17">
        <v>650000</v>
      </c>
      <c r="H11" s="17">
        <v>650000</v>
      </c>
      <c r="I11" s="17">
        <v>650000</v>
      </c>
      <c r="J11" s="17">
        <v>650000</v>
      </c>
      <c r="K11" s="17">
        <v>650000</v>
      </c>
      <c r="L11" s="17">
        <v>650000</v>
      </c>
    </row>
    <row r="12" spans="1:12" ht="24.75">
      <c r="A12" s="18" t="s">
        <v>16</v>
      </c>
      <c r="B12" s="19" t="s">
        <v>17</v>
      </c>
      <c r="C12" s="20">
        <v>29081359</v>
      </c>
      <c r="D12" s="20">
        <v>30227992</v>
      </c>
      <c r="E12" s="20">
        <v>30987937</v>
      </c>
      <c r="F12" s="20">
        <v>31760417</v>
      </c>
      <c r="G12" s="17">
        <v>32557500</v>
      </c>
      <c r="H12" s="17">
        <v>33359000</v>
      </c>
      <c r="I12" s="17">
        <v>34225000</v>
      </c>
      <c r="J12" s="17">
        <v>35266000</v>
      </c>
      <c r="K12" s="17"/>
      <c r="L12" s="17">
        <v>36744000</v>
      </c>
    </row>
    <row r="13" spans="1:12" ht="12.75">
      <c r="A13" s="17" t="s">
        <v>18</v>
      </c>
      <c r="B13" s="17" t="s">
        <v>19</v>
      </c>
      <c r="C13" s="17">
        <v>16199814</v>
      </c>
      <c r="D13" s="17">
        <v>16600000</v>
      </c>
      <c r="E13" s="17">
        <v>17020000</v>
      </c>
      <c r="F13" s="17">
        <v>17450000</v>
      </c>
      <c r="G13" s="17">
        <v>18000000</v>
      </c>
      <c r="H13" s="17">
        <v>18500000</v>
      </c>
      <c r="I13" s="17">
        <v>19100000</v>
      </c>
      <c r="J13" s="17">
        <v>19700000</v>
      </c>
      <c r="K13" s="17"/>
      <c r="L13" s="17">
        <v>20500000</v>
      </c>
    </row>
    <row r="14" spans="1:12" ht="12.75">
      <c r="A14" s="17" t="s">
        <v>20</v>
      </c>
      <c r="B14" s="17" t="s">
        <v>21</v>
      </c>
      <c r="C14" s="17">
        <v>3439059</v>
      </c>
      <c r="D14" s="17">
        <v>3525000</v>
      </c>
      <c r="E14" s="17">
        <v>3615000</v>
      </c>
      <c r="F14" s="17">
        <v>3700000</v>
      </c>
      <c r="G14" s="17">
        <v>3810000</v>
      </c>
      <c r="H14" s="17">
        <v>3900000</v>
      </c>
      <c r="I14" s="17">
        <v>4030000</v>
      </c>
      <c r="J14" s="17">
        <v>4150000</v>
      </c>
      <c r="K14" s="17"/>
      <c r="L14" s="17">
        <v>4320000</v>
      </c>
    </row>
    <row r="15" spans="1:12" ht="36.75">
      <c r="A15" s="21" t="s">
        <v>22</v>
      </c>
      <c r="B15" s="22" t="s">
        <v>23</v>
      </c>
      <c r="C15" s="17">
        <f>C16+C17+C18+C19</f>
        <v>63300</v>
      </c>
      <c r="D15" s="17">
        <f>D16+D17+D18+D19</f>
        <v>60300</v>
      </c>
      <c r="E15" s="17">
        <f>E16+E17+E18+E19</f>
        <v>34200</v>
      </c>
      <c r="F15" s="17">
        <f>F16+F17+F18+F19</f>
        <v>0</v>
      </c>
      <c r="G15" s="17"/>
      <c r="H15" s="17"/>
      <c r="I15" s="17"/>
      <c r="J15" s="17"/>
      <c r="K15" s="17"/>
      <c r="L15" s="17"/>
    </row>
    <row r="16" spans="1:12" ht="24.75">
      <c r="A16" s="17"/>
      <c r="B16" s="23" t="s">
        <v>24</v>
      </c>
      <c r="C16" s="17">
        <v>63300</v>
      </c>
      <c r="D16" s="17">
        <v>60300</v>
      </c>
      <c r="E16" s="17">
        <v>34200</v>
      </c>
      <c r="F16" s="17">
        <v>0</v>
      </c>
      <c r="G16" s="17"/>
      <c r="H16" s="17"/>
      <c r="I16" s="17"/>
      <c r="J16" s="17"/>
      <c r="K16" s="17"/>
      <c r="L16" s="17"/>
    </row>
    <row r="17" spans="1:12" ht="24.75">
      <c r="A17" s="17"/>
      <c r="B17" s="23" t="s">
        <v>25</v>
      </c>
      <c r="C17" s="17">
        <v>0</v>
      </c>
      <c r="D17" s="17"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</row>
    <row r="18" spans="1:12" ht="12.75">
      <c r="A18" s="17"/>
      <c r="B18" s="24" t="s">
        <v>26</v>
      </c>
      <c r="C18" s="17">
        <v>0</v>
      </c>
      <c r="D18" s="17"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</row>
    <row r="19" spans="1:12" ht="24.75">
      <c r="A19" s="17"/>
      <c r="B19" s="23" t="s">
        <v>27</v>
      </c>
      <c r="C19" s="17">
        <v>0</v>
      </c>
      <c r="D19" s="17"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</row>
    <row r="20" spans="1:12" ht="12.75">
      <c r="A20" s="17" t="s">
        <v>28</v>
      </c>
      <c r="B20" s="19" t="s">
        <v>29</v>
      </c>
      <c r="C20" s="17">
        <f>C12-C13-C14-C15</f>
        <v>9379186</v>
      </c>
      <c r="D20" s="17">
        <f aca="true" t="shared" si="1" ref="D20:L20">D12-D13-D14-D15</f>
        <v>10042692</v>
      </c>
      <c r="E20" s="17">
        <f t="shared" si="1"/>
        <v>10318737</v>
      </c>
      <c r="F20" s="17">
        <f t="shared" si="1"/>
        <v>10610417</v>
      </c>
      <c r="G20" s="17">
        <f t="shared" si="1"/>
        <v>10747500</v>
      </c>
      <c r="H20" s="17">
        <f t="shared" si="1"/>
        <v>10959000</v>
      </c>
      <c r="I20" s="17">
        <f t="shared" si="1"/>
        <v>11095000</v>
      </c>
      <c r="J20" s="17">
        <f t="shared" si="1"/>
        <v>11416000</v>
      </c>
      <c r="K20" s="17">
        <f t="shared" si="1"/>
        <v>0</v>
      </c>
      <c r="L20" s="17">
        <f t="shared" si="1"/>
        <v>11924000</v>
      </c>
    </row>
    <row r="21" spans="1:12" ht="24.75">
      <c r="A21" s="17" t="s">
        <v>30</v>
      </c>
      <c r="B21" s="19" t="s">
        <v>31</v>
      </c>
      <c r="C21" s="17">
        <f>C8-C12</f>
        <v>2285312</v>
      </c>
      <c r="D21" s="17">
        <f>D8-D12</f>
        <v>4227500</v>
      </c>
      <c r="E21" s="17">
        <f>E8-E12</f>
        <v>10101500</v>
      </c>
      <c r="F21" s="17">
        <f>F8-F12</f>
        <v>4804500</v>
      </c>
      <c r="G21" s="3"/>
      <c r="H21" s="3"/>
      <c r="I21" s="3"/>
      <c r="J21" s="3"/>
      <c r="K21" s="3"/>
      <c r="L21" s="3"/>
    </row>
    <row r="22" spans="1:12" ht="12.75">
      <c r="A22" s="17" t="s">
        <v>32</v>
      </c>
      <c r="B22" s="17" t="s">
        <v>33</v>
      </c>
      <c r="C22" s="17">
        <f>C23+C24+C25</f>
        <v>700000</v>
      </c>
      <c r="D22" s="17">
        <f>D23+D24+D25</f>
        <v>0</v>
      </c>
      <c r="E22" s="17">
        <f>E23+E24+E25</f>
        <v>0</v>
      </c>
      <c r="F22" s="17">
        <f>F23+F24+F25</f>
        <v>0</v>
      </c>
      <c r="G22" s="3"/>
      <c r="H22" s="3"/>
      <c r="I22" s="3"/>
      <c r="J22" s="3"/>
      <c r="K22" s="3"/>
      <c r="L22" s="3"/>
    </row>
    <row r="23" spans="1:12" ht="12.75">
      <c r="A23" s="17" t="s">
        <v>34</v>
      </c>
      <c r="B23" s="17" t="s">
        <v>35</v>
      </c>
      <c r="C23" s="17">
        <v>0</v>
      </c>
      <c r="D23" s="17">
        <v>0</v>
      </c>
      <c r="E23" s="17">
        <v>0</v>
      </c>
      <c r="F23" s="17">
        <v>0</v>
      </c>
      <c r="G23" s="3"/>
      <c r="H23" s="3"/>
      <c r="I23" s="3"/>
      <c r="J23" s="3"/>
      <c r="K23" s="3"/>
      <c r="L23" s="3"/>
    </row>
    <row r="24" spans="1:12" ht="12.75">
      <c r="A24" s="17" t="s">
        <v>36</v>
      </c>
      <c r="B24" s="17" t="s">
        <v>37</v>
      </c>
      <c r="C24" s="17">
        <v>700000</v>
      </c>
      <c r="D24" s="17">
        <v>0</v>
      </c>
      <c r="E24" s="17">
        <v>0</v>
      </c>
      <c r="F24" s="17">
        <v>0</v>
      </c>
      <c r="G24" s="3"/>
      <c r="H24" s="3"/>
      <c r="I24" s="3"/>
      <c r="J24" s="3"/>
      <c r="K24" s="3"/>
      <c r="L24" s="3"/>
    </row>
    <row r="25" spans="1:12" ht="12.75">
      <c r="A25" s="17" t="s">
        <v>38</v>
      </c>
      <c r="B25" s="17" t="s">
        <v>39</v>
      </c>
      <c r="C25" s="17">
        <v>0</v>
      </c>
      <c r="D25" s="17">
        <v>0</v>
      </c>
      <c r="E25" s="17">
        <v>0</v>
      </c>
      <c r="F25" s="17">
        <v>0</v>
      </c>
      <c r="G25" s="3"/>
      <c r="H25" s="3"/>
      <c r="I25" s="3"/>
      <c r="J25" s="3"/>
      <c r="K25" s="3"/>
      <c r="L25" s="3"/>
    </row>
    <row r="26" spans="1:12" ht="24.75">
      <c r="A26" s="17" t="s">
        <v>40</v>
      </c>
      <c r="B26" s="19" t="s">
        <v>41</v>
      </c>
      <c r="C26" s="17">
        <f>C21+C22</f>
        <v>2985312</v>
      </c>
      <c r="D26" s="17">
        <f>D21+D22</f>
        <v>4227500</v>
      </c>
      <c r="E26" s="17">
        <f>E21+E22</f>
        <v>10101500</v>
      </c>
      <c r="F26" s="17">
        <f>F21+F22</f>
        <v>4804500</v>
      </c>
      <c r="G26" s="3"/>
      <c r="H26" s="3"/>
      <c r="I26" s="3"/>
      <c r="J26" s="3"/>
      <c r="K26" s="3"/>
      <c r="L26" s="3"/>
    </row>
    <row r="27" spans="1:12" ht="12.75">
      <c r="A27" s="17" t="s">
        <v>42</v>
      </c>
      <c r="B27" s="17" t="s">
        <v>43</v>
      </c>
      <c r="C27" s="17">
        <f>C28+C35</f>
        <v>3072500</v>
      </c>
      <c r="D27" s="17">
        <f aca="true" t="shared" si="2" ref="D27:L27">D28+D35</f>
        <v>3419500</v>
      </c>
      <c r="E27" s="17">
        <f t="shared" si="2"/>
        <v>4551500</v>
      </c>
      <c r="F27" s="17">
        <f t="shared" si="2"/>
        <v>1719500</v>
      </c>
      <c r="G27" s="17">
        <f t="shared" si="2"/>
        <v>2092500</v>
      </c>
      <c r="H27" s="17">
        <f t="shared" si="2"/>
        <v>2041000</v>
      </c>
      <c r="I27" s="17">
        <f t="shared" si="2"/>
        <v>2575000</v>
      </c>
      <c r="J27" s="17">
        <f t="shared" si="2"/>
        <v>2634000</v>
      </c>
      <c r="K27" s="17">
        <f t="shared" si="2"/>
        <v>0</v>
      </c>
      <c r="L27" s="17">
        <f t="shared" si="2"/>
        <v>1156000</v>
      </c>
    </row>
    <row r="28" spans="1:12" ht="12.75">
      <c r="A28" s="17" t="s">
        <v>44</v>
      </c>
      <c r="B28" s="17" t="s">
        <v>45</v>
      </c>
      <c r="C28" s="17">
        <f>C29+C31+C33</f>
        <v>730000</v>
      </c>
      <c r="D28" s="17">
        <f aca="true" t="shared" si="3" ref="D28:L28">D29+D31+D33</f>
        <v>370000</v>
      </c>
      <c r="E28" s="17">
        <f t="shared" si="3"/>
        <v>477000</v>
      </c>
      <c r="F28" s="17">
        <f t="shared" si="3"/>
        <v>545000</v>
      </c>
      <c r="G28" s="17">
        <f t="shared" si="3"/>
        <v>530000</v>
      </c>
      <c r="H28" s="17">
        <f t="shared" si="3"/>
        <v>441000</v>
      </c>
      <c r="I28" s="17">
        <f t="shared" si="3"/>
        <v>335000</v>
      </c>
      <c r="J28" s="17">
        <f t="shared" si="3"/>
        <v>194000</v>
      </c>
      <c r="K28" s="17">
        <f t="shared" si="3"/>
        <v>0</v>
      </c>
      <c r="L28" s="17">
        <f t="shared" si="3"/>
        <v>56000</v>
      </c>
    </row>
    <row r="29" spans="1:12" ht="12.75">
      <c r="A29" s="17" t="s">
        <v>46</v>
      </c>
      <c r="B29" s="17" t="s">
        <v>47</v>
      </c>
      <c r="C29" s="17">
        <v>320000</v>
      </c>
      <c r="D29" s="17">
        <v>370000</v>
      </c>
      <c r="E29" s="17">
        <v>477000</v>
      </c>
      <c r="F29" s="17">
        <v>545000</v>
      </c>
      <c r="G29" s="25">
        <v>530000</v>
      </c>
      <c r="H29" s="25">
        <v>441000</v>
      </c>
      <c r="I29" s="25">
        <v>335000</v>
      </c>
      <c r="J29" s="25">
        <v>194000</v>
      </c>
      <c r="K29" s="17"/>
      <c r="L29" s="25">
        <v>56000</v>
      </c>
    </row>
    <row r="30" spans="1:12" ht="40.5" customHeight="1">
      <c r="A30" s="17"/>
      <c r="B30" s="23" t="s">
        <v>48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/>
      <c r="L30" s="17">
        <v>0</v>
      </c>
    </row>
    <row r="31" spans="1:12" ht="24.75">
      <c r="A31" s="17" t="s">
        <v>49</v>
      </c>
      <c r="B31" s="19" t="s">
        <v>50</v>
      </c>
      <c r="C31" s="17">
        <v>410000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>
        <v>0</v>
      </c>
    </row>
    <row r="32" spans="1:12" ht="38.25" customHeight="1">
      <c r="A32" s="17"/>
      <c r="B32" s="23" t="s">
        <v>48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/>
      <c r="L32" s="17">
        <v>0</v>
      </c>
    </row>
    <row r="33" spans="1:12" ht="36.75">
      <c r="A33" s="17" t="s">
        <v>51</v>
      </c>
      <c r="B33" s="19" t="s">
        <v>52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>
        <v>0</v>
      </c>
    </row>
    <row r="34" spans="1:12" ht="40.5" customHeight="1">
      <c r="A34" s="17"/>
      <c r="B34" s="23" t="s">
        <v>48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/>
      <c r="L34" s="17">
        <v>0</v>
      </c>
    </row>
    <row r="35" spans="1:12" ht="24.75">
      <c r="A35" s="17" t="s">
        <v>53</v>
      </c>
      <c r="B35" s="19" t="s">
        <v>54</v>
      </c>
      <c r="C35" s="17">
        <v>2342500</v>
      </c>
      <c r="D35" s="17">
        <v>3049500</v>
      </c>
      <c r="E35" s="17">
        <v>4074500</v>
      </c>
      <c r="F35" s="17">
        <v>1174500</v>
      </c>
      <c r="G35" s="17">
        <v>1562500</v>
      </c>
      <c r="H35" s="17">
        <v>1600000</v>
      </c>
      <c r="I35" s="17">
        <v>2240000</v>
      </c>
      <c r="J35" s="17">
        <v>2440000</v>
      </c>
      <c r="K35" s="17"/>
      <c r="L35" s="17">
        <v>1100000</v>
      </c>
    </row>
    <row r="36" spans="1:12" ht="36.75" customHeight="1">
      <c r="A36" s="17"/>
      <c r="B36" s="23" t="s">
        <v>48</v>
      </c>
      <c r="C36" s="17"/>
      <c r="D36" s="17">
        <v>1487000</v>
      </c>
      <c r="E36" s="17">
        <v>2512000</v>
      </c>
      <c r="F36" s="17"/>
      <c r="G36" s="17"/>
      <c r="H36" s="17"/>
      <c r="I36" s="17"/>
      <c r="J36" s="17"/>
      <c r="K36" s="17"/>
      <c r="L36" s="17"/>
    </row>
    <row r="37" spans="1:12" ht="12.75">
      <c r="A37" s="17" t="s">
        <v>55</v>
      </c>
      <c r="B37" s="17" t="s">
        <v>56</v>
      </c>
      <c r="C37" s="26">
        <v>0</v>
      </c>
      <c r="D37" s="26">
        <v>0</v>
      </c>
      <c r="E37" s="26">
        <v>0</v>
      </c>
      <c r="F37" s="26">
        <v>0</v>
      </c>
      <c r="G37" s="3"/>
      <c r="H37" s="3"/>
      <c r="I37" s="3"/>
      <c r="J37" s="3"/>
      <c r="K37" s="3"/>
      <c r="L37" s="3"/>
    </row>
    <row r="38" spans="1:12" ht="24.75">
      <c r="A38" s="17" t="s">
        <v>57</v>
      </c>
      <c r="B38" s="19" t="s">
        <v>58</v>
      </c>
      <c r="C38" s="17">
        <f>C26-C27-C37</f>
        <v>-87188</v>
      </c>
      <c r="D38" s="17">
        <f>D26-D27-D37</f>
        <v>808000</v>
      </c>
      <c r="E38" s="17">
        <f>E26-E27-E37</f>
        <v>5550000</v>
      </c>
      <c r="F38" s="17">
        <f>F26-F27-F37</f>
        <v>3085000</v>
      </c>
      <c r="G38" s="3"/>
      <c r="H38" s="3"/>
      <c r="I38" s="3"/>
      <c r="J38" s="3"/>
      <c r="K38" s="3"/>
      <c r="L38" s="3"/>
    </row>
    <row r="39" spans="1:12" ht="12.75">
      <c r="A39" s="17" t="s">
        <v>59</v>
      </c>
      <c r="B39" s="17" t="s">
        <v>60</v>
      </c>
      <c r="C39" s="17">
        <v>3599812</v>
      </c>
      <c r="D39" s="17">
        <v>5600000</v>
      </c>
      <c r="E39" s="17">
        <v>8810000</v>
      </c>
      <c r="F39" s="17">
        <v>4500000</v>
      </c>
      <c r="G39" s="17">
        <v>1000000</v>
      </c>
      <c r="H39" s="17">
        <v>1300000</v>
      </c>
      <c r="I39" s="17">
        <v>800000</v>
      </c>
      <c r="J39" s="17">
        <v>800000</v>
      </c>
      <c r="K39" s="17"/>
      <c r="L39" s="17">
        <v>2000000</v>
      </c>
    </row>
    <row r="40" spans="1:12" ht="24.75">
      <c r="A40" s="17" t="s">
        <v>61</v>
      </c>
      <c r="B40" s="19" t="s">
        <v>62</v>
      </c>
      <c r="C40" s="17">
        <f>C41+C42+C43</f>
        <v>130000</v>
      </c>
      <c r="D40" s="17">
        <f>D41+D42+D43</f>
        <v>5569703</v>
      </c>
      <c r="E40" s="17">
        <f>E41+E42+E43</f>
        <v>8805474</v>
      </c>
      <c r="F40" s="17">
        <f>F41+F42+F43</f>
        <v>4469834</v>
      </c>
      <c r="G40" s="3"/>
      <c r="H40" s="3"/>
      <c r="I40" s="3"/>
      <c r="J40" s="3"/>
      <c r="K40" s="3"/>
      <c r="L40" s="3"/>
    </row>
    <row r="41" spans="1:12" ht="24.75">
      <c r="A41" s="17"/>
      <c r="B41" s="23" t="s">
        <v>24</v>
      </c>
      <c r="C41" s="17">
        <v>0</v>
      </c>
      <c r="D41" s="17">
        <v>5470703</v>
      </c>
      <c r="E41" s="17">
        <v>8727474</v>
      </c>
      <c r="F41" s="17">
        <v>3469834</v>
      </c>
      <c r="G41" s="3"/>
      <c r="H41" s="3"/>
      <c r="I41" s="3"/>
      <c r="J41" s="3"/>
      <c r="K41" s="3"/>
      <c r="L41" s="3"/>
    </row>
    <row r="42" spans="1:12" ht="12.75" customHeight="1">
      <c r="A42" s="17"/>
      <c r="B42" s="24" t="s">
        <v>63</v>
      </c>
      <c r="C42" s="17">
        <v>130000</v>
      </c>
      <c r="D42" s="17">
        <v>99000</v>
      </c>
      <c r="E42" s="17">
        <v>78000</v>
      </c>
      <c r="F42" s="17">
        <v>1000000</v>
      </c>
      <c r="G42" s="3"/>
      <c r="H42" s="3"/>
      <c r="I42" s="3"/>
      <c r="J42" s="3"/>
      <c r="K42" s="3"/>
      <c r="L42" s="3"/>
    </row>
    <row r="43" spans="1:12" ht="12.75">
      <c r="A43" s="17"/>
      <c r="B43" s="24" t="s">
        <v>25</v>
      </c>
      <c r="C43" s="17">
        <v>0</v>
      </c>
      <c r="D43" s="17">
        <v>0</v>
      </c>
      <c r="E43" s="17">
        <v>0</v>
      </c>
      <c r="F43" s="17">
        <v>0</v>
      </c>
      <c r="G43" s="3"/>
      <c r="H43" s="3"/>
      <c r="I43" s="3"/>
      <c r="J43" s="3"/>
      <c r="K43" s="3"/>
      <c r="L43" s="3"/>
    </row>
    <row r="44" spans="1:12" ht="12.75">
      <c r="A44" s="17" t="s">
        <v>64</v>
      </c>
      <c r="B44" s="17" t="s">
        <v>65</v>
      </c>
      <c r="C44" s="17">
        <f>C39-C40</f>
        <v>3469812</v>
      </c>
      <c r="D44" s="17">
        <f>D39-D40</f>
        <v>30297</v>
      </c>
      <c r="E44" s="17">
        <f>E39-E40</f>
        <v>4526</v>
      </c>
      <c r="F44" s="17">
        <f>F39-F40</f>
        <v>30166</v>
      </c>
      <c r="G44" s="3"/>
      <c r="H44" s="3"/>
      <c r="I44" s="3"/>
      <c r="J44" s="3"/>
      <c r="K44" s="3"/>
      <c r="L44" s="3"/>
    </row>
    <row r="45" spans="1:12" ht="24.75">
      <c r="A45" s="17" t="s">
        <v>66</v>
      </c>
      <c r="B45" s="19" t="s">
        <v>67</v>
      </c>
      <c r="C45" s="17">
        <v>3687000</v>
      </c>
      <c r="D45" s="17">
        <v>4792000</v>
      </c>
      <c r="E45" s="17">
        <v>3260000</v>
      </c>
      <c r="F45" s="17">
        <v>1415000</v>
      </c>
      <c r="G45" s="17">
        <v>0</v>
      </c>
      <c r="H45" s="17">
        <v>0</v>
      </c>
      <c r="I45" s="17">
        <v>0</v>
      </c>
      <c r="J45" s="17">
        <v>0</v>
      </c>
      <c r="K45" s="17"/>
      <c r="L45" s="17">
        <v>0</v>
      </c>
    </row>
    <row r="46" spans="1:12" ht="45.75" customHeight="1">
      <c r="A46" s="17"/>
      <c r="B46" s="23" t="s">
        <v>48</v>
      </c>
      <c r="C46" s="17"/>
      <c r="D46" s="17">
        <v>1487000</v>
      </c>
      <c r="E46" s="17">
        <v>2512000</v>
      </c>
      <c r="F46" s="17"/>
      <c r="G46" s="3"/>
      <c r="H46" s="3"/>
      <c r="I46" s="3"/>
      <c r="J46" s="3"/>
      <c r="K46" s="3"/>
      <c r="L46" s="3"/>
    </row>
    <row r="47" spans="1:12" ht="12.75">
      <c r="A47" s="17" t="s">
        <v>68</v>
      </c>
      <c r="B47" s="17" t="s">
        <v>69</v>
      </c>
      <c r="C47" s="17">
        <f>C38-C39+C45</f>
        <v>0</v>
      </c>
      <c r="D47" s="17">
        <f>D38-D39+D45</f>
        <v>0</v>
      </c>
      <c r="E47" s="17">
        <f>E38-E39+E45</f>
        <v>0</v>
      </c>
      <c r="F47" s="17">
        <f>F38-F39+F45</f>
        <v>0</v>
      </c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27" t="s">
        <v>70</v>
      </c>
      <c r="B50" s="27"/>
      <c r="C50" s="28"/>
      <c r="D50" s="28"/>
      <c r="E50" s="28"/>
      <c r="F50" s="28"/>
      <c r="G50" s="3"/>
      <c r="H50" s="3"/>
      <c r="I50" s="3"/>
      <c r="J50" s="3"/>
      <c r="K50" s="3"/>
      <c r="L50" s="3"/>
    </row>
    <row r="51" spans="1:12" ht="12.75">
      <c r="A51" s="29" t="s">
        <v>6</v>
      </c>
      <c r="B51" s="29" t="s">
        <v>71</v>
      </c>
      <c r="C51" s="30"/>
      <c r="D51" s="31" t="s">
        <v>5</v>
      </c>
      <c r="E51" s="31"/>
      <c r="F51" s="31"/>
      <c r="G51" s="32"/>
      <c r="H51" s="32"/>
      <c r="I51" s="32"/>
      <c r="J51" s="32"/>
      <c r="K51" s="5"/>
      <c r="L51" s="6"/>
    </row>
    <row r="52" spans="1:12" ht="12.75">
      <c r="A52" s="29"/>
      <c r="B52" s="29"/>
      <c r="C52" s="8">
        <v>2011</v>
      </c>
      <c r="D52" s="9">
        <v>2012</v>
      </c>
      <c r="E52" s="9">
        <v>2013</v>
      </c>
      <c r="F52" s="9">
        <v>2014</v>
      </c>
      <c r="G52" s="8">
        <v>2015</v>
      </c>
      <c r="H52" s="8">
        <v>2016</v>
      </c>
      <c r="I52" s="8">
        <v>2017</v>
      </c>
      <c r="J52" s="8">
        <v>2018</v>
      </c>
      <c r="K52" s="11"/>
      <c r="L52" s="10">
        <v>2019</v>
      </c>
    </row>
    <row r="53" spans="1:12" ht="12.75">
      <c r="A53" s="12">
        <v>1</v>
      </c>
      <c r="B53" s="12">
        <v>2</v>
      </c>
      <c r="C53" s="12">
        <v>6</v>
      </c>
      <c r="D53" s="12">
        <v>7</v>
      </c>
      <c r="E53" s="12">
        <v>8</v>
      </c>
      <c r="F53" s="12">
        <v>9</v>
      </c>
      <c r="G53" s="12">
        <v>10</v>
      </c>
      <c r="H53" s="12">
        <v>11</v>
      </c>
      <c r="I53" s="12">
        <v>12</v>
      </c>
      <c r="J53" s="12">
        <v>13</v>
      </c>
      <c r="K53" s="15"/>
      <c r="L53" s="14">
        <v>13</v>
      </c>
    </row>
    <row r="54" spans="1:12" ht="12.75">
      <c r="A54" s="17" t="s">
        <v>72</v>
      </c>
      <c r="B54" s="17" t="s">
        <v>73</v>
      </c>
      <c r="C54" s="17">
        <v>7774000</v>
      </c>
      <c r="D54" s="17">
        <v>9516500</v>
      </c>
      <c r="E54" s="17">
        <v>8702000</v>
      </c>
      <c r="F54" s="17">
        <v>8942500</v>
      </c>
      <c r="G54" s="17">
        <v>7380000</v>
      </c>
      <c r="H54" s="17">
        <v>5780000</v>
      </c>
      <c r="I54" s="17">
        <v>3540000</v>
      </c>
      <c r="J54" s="17">
        <v>1100000</v>
      </c>
      <c r="K54" s="17"/>
      <c r="L54" s="17">
        <v>0</v>
      </c>
    </row>
    <row r="55" spans="1:12" ht="36.75">
      <c r="A55" s="17"/>
      <c r="B55" s="23" t="s">
        <v>74</v>
      </c>
      <c r="C55" s="17">
        <v>1487000</v>
      </c>
      <c r="D55" s="17">
        <v>2512000</v>
      </c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 t="s">
        <v>75</v>
      </c>
      <c r="B56" s="17" t="s">
        <v>76</v>
      </c>
      <c r="C56" s="17">
        <v>2342500</v>
      </c>
      <c r="D56" s="17">
        <v>3049500</v>
      </c>
      <c r="E56" s="17">
        <v>4074500</v>
      </c>
      <c r="F56" s="17">
        <v>1174500</v>
      </c>
      <c r="G56" s="17">
        <v>1562500</v>
      </c>
      <c r="H56" s="17">
        <v>1600000</v>
      </c>
      <c r="I56" s="17">
        <v>2240000</v>
      </c>
      <c r="J56" s="17">
        <v>2440000</v>
      </c>
      <c r="K56" s="17">
        <f>K27</f>
        <v>0</v>
      </c>
      <c r="L56" s="17">
        <v>1100000</v>
      </c>
    </row>
    <row r="57" spans="1:12" ht="36.75">
      <c r="A57" s="17"/>
      <c r="B57" s="23" t="s">
        <v>74</v>
      </c>
      <c r="C57" s="17"/>
      <c r="D57" s="17">
        <v>1487000</v>
      </c>
      <c r="E57" s="17">
        <v>2512000</v>
      </c>
      <c r="F57" s="17"/>
      <c r="G57" s="17"/>
      <c r="H57" s="17"/>
      <c r="I57" s="17"/>
      <c r="J57" s="17"/>
      <c r="K57" s="17"/>
      <c r="L57" s="17"/>
    </row>
    <row r="58" spans="1:12" ht="24.75">
      <c r="A58" s="17" t="s">
        <v>77</v>
      </c>
      <c r="B58" s="19" t="s">
        <v>78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7"/>
      <c r="B59" s="17" t="s">
        <v>79</v>
      </c>
      <c r="C59" s="17">
        <v>0</v>
      </c>
      <c r="D59" s="17">
        <v>0</v>
      </c>
      <c r="E59" s="17">
        <v>814500</v>
      </c>
      <c r="F59" s="17">
        <v>0</v>
      </c>
      <c r="G59" s="17">
        <v>1562500</v>
      </c>
      <c r="H59" s="17">
        <v>1600000</v>
      </c>
      <c r="I59" s="17">
        <v>2240000</v>
      </c>
      <c r="J59" s="17">
        <v>2440000</v>
      </c>
      <c r="K59" s="17"/>
      <c r="L59" s="17">
        <v>1100000</v>
      </c>
    </row>
    <row r="60" spans="1:12" ht="12.75">
      <c r="A60" s="17"/>
      <c r="B60" s="17" t="s">
        <v>80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>
        <v>0</v>
      </c>
    </row>
    <row r="61" spans="1:12" ht="24.75">
      <c r="A61" s="17"/>
      <c r="B61" s="19" t="s">
        <v>81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/>
      <c r="L61" s="17">
        <v>0</v>
      </c>
    </row>
    <row r="62" spans="1:12" ht="24.75">
      <c r="A62" s="17"/>
      <c r="B62" s="19" t="s">
        <v>82</v>
      </c>
      <c r="C62" s="17">
        <v>2342500</v>
      </c>
      <c r="D62" s="17">
        <v>3049500</v>
      </c>
      <c r="E62" s="17">
        <v>3260000</v>
      </c>
      <c r="F62" s="17">
        <v>1174500</v>
      </c>
      <c r="G62" s="17"/>
      <c r="H62" s="17"/>
      <c r="I62" s="17"/>
      <c r="J62" s="17"/>
      <c r="K62" s="17"/>
      <c r="L62" s="17"/>
    </row>
    <row r="63" spans="1:12" ht="24.75">
      <c r="A63" s="17" t="s">
        <v>83</v>
      </c>
      <c r="B63" s="19" t="s">
        <v>84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>
        <v>0</v>
      </c>
    </row>
    <row r="64" spans="1:12" ht="12.75">
      <c r="A64" s="17" t="s">
        <v>85</v>
      </c>
      <c r="B64" s="17" t="s">
        <v>86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>
        <v>0</v>
      </c>
    </row>
    <row r="65" spans="1:12" ht="36.75">
      <c r="A65" s="17"/>
      <c r="B65" s="23" t="s">
        <v>74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7" t="s">
        <v>87</v>
      </c>
      <c r="B66" s="17" t="s">
        <v>88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39.75" customHeight="1">
      <c r="A67" s="25" t="s">
        <v>89</v>
      </c>
      <c r="B67" s="19" t="s">
        <v>90</v>
      </c>
      <c r="C67" s="33">
        <f>C27*100/C8</f>
        <v>9.795429039951355</v>
      </c>
      <c r="D67" s="33">
        <f>D27*100/D8</f>
        <v>9.924397538714583</v>
      </c>
      <c r="E67" s="33">
        <f>E27*100/E8</f>
        <v>11.077056130021932</v>
      </c>
      <c r="F67" s="7" t="s">
        <v>91</v>
      </c>
      <c r="G67" s="7" t="s">
        <v>91</v>
      </c>
      <c r="H67" s="7" t="s">
        <v>91</v>
      </c>
      <c r="I67" s="7" t="s">
        <v>91</v>
      </c>
      <c r="J67" s="7" t="s">
        <v>91</v>
      </c>
      <c r="K67" s="7"/>
      <c r="L67" s="7" t="s">
        <v>91</v>
      </c>
    </row>
    <row r="68" spans="1:12" ht="36.75">
      <c r="A68" s="17"/>
      <c r="B68" s="19" t="s">
        <v>92</v>
      </c>
      <c r="C68" s="34">
        <f>(C27-C36)*100/C8</f>
        <v>9.795429039951355</v>
      </c>
      <c r="D68" s="34">
        <f>(D27-D36)*100/D8</f>
        <v>5.608684966681074</v>
      </c>
      <c r="E68" s="34">
        <f>(E27-E36)*100/E8</f>
        <v>4.963562776486813</v>
      </c>
      <c r="F68" s="7" t="s">
        <v>91</v>
      </c>
      <c r="G68" s="7" t="s">
        <v>91</v>
      </c>
      <c r="H68" s="7" t="s">
        <v>91</v>
      </c>
      <c r="I68" s="7" t="s">
        <v>91</v>
      </c>
      <c r="J68" s="7" t="s">
        <v>91</v>
      </c>
      <c r="K68" s="7"/>
      <c r="L68" s="7" t="s">
        <v>91</v>
      </c>
    </row>
    <row r="69" spans="1:12" ht="39" customHeight="1">
      <c r="A69" s="17" t="s">
        <v>93</v>
      </c>
      <c r="B69" s="19" t="s">
        <v>94</v>
      </c>
      <c r="C69" s="35">
        <f>C54*100/C8</f>
        <v>24.784268627040465</v>
      </c>
      <c r="D69" s="35">
        <f>D54*100/D8</f>
        <v>27.619689772533214</v>
      </c>
      <c r="E69" s="35">
        <f>E54*100/E8</f>
        <v>21.17819234174467</v>
      </c>
      <c r="F69" s="7" t="s">
        <v>91</v>
      </c>
      <c r="G69" s="7" t="s">
        <v>91</v>
      </c>
      <c r="H69" s="7" t="s">
        <v>91</v>
      </c>
      <c r="I69" s="7" t="s">
        <v>91</v>
      </c>
      <c r="J69" s="7" t="s">
        <v>91</v>
      </c>
      <c r="K69" s="7"/>
      <c r="L69" s="7" t="s">
        <v>91</v>
      </c>
    </row>
    <row r="70" spans="1:12" ht="36.75">
      <c r="A70" s="17"/>
      <c r="B70" s="19" t="s">
        <v>95</v>
      </c>
      <c r="C70" s="35">
        <f>(C54-C55)*100/C8</f>
        <v>20.043567900463522</v>
      </c>
      <c r="D70" s="35">
        <f>(D54-D55)*100/D8</f>
        <v>20.32912488958219</v>
      </c>
      <c r="E70" s="35">
        <f>(E54-E55)*100/E8</f>
        <v>21.17819234174467</v>
      </c>
      <c r="F70" s="7" t="s">
        <v>91</v>
      </c>
      <c r="G70" s="7" t="s">
        <v>91</v>
      </c>
      <c r="H70" s="7" t="s">
        <v>91</v>
      </c>
      <c r="I70" s="7" t="s">
        <v>91</v>
      </c>
      <c r="J70" s="7" t="s">
        <v>91</v>
      </c>
      <c r="K70" s="7"/>
      <c r="L70" s="7" t="s">
        <v>91</v>
      </c>
    </row>
    <row r="71" spans="1:12" ht="24.75">
      <c r="A71" s="17" t="s">
        <v>96</v>
      </c>
      <c r="B71" s="19" t="s">
        <v>97</v>
      </c>
      <c r="C71" s="36">
        <f>(C9+C11-(C12+C28))/C8</f>
        <v>0.031170410146489566</v>
      </c>
      <c r="D71" s="36">
        <f aca="true" t="shared" si="4" ref="D71:L71">(D9+D11-(D12+D28))/D8</f>
        <v>0.05491165240072613</v>
      </c>
      <c r="E71" s="36">
        <f t="shared" si="4"/>
        <v>0.056098675676670866</v>
      </c>
      <c r="F71" s="36">
        <f t="shared" si="4"/>
        <v>0.06767642874726065</v>
      </c>
      <c r="G71" s="36">
        <f t="shared" si="4"/>
        <v>0.07047685834502104</v>
      </c>
      <c r="H71" s="36">
        <f t="shared" si="4"/>
        <v>0.0776566757493188</v>
      </c>
      <c r="I71" s="36">
        <f t="shared" si="4"/>
        <v>0.07952127659574468</v>
      </c>
      <c r="J71" s="36">
        <f t="shared" si="4"/>
        <v>0.08242894056847545</v>
      </c>
      <c r="K71" s="36" t="e">
        <f t="shared" si="4"/>
        <v>#DIV/0!</v>
      </c>
      <c r="L71" s="36">
        <f t="shared" si="4"/>
        <v>0.07644110275689223</v>
      </c>
    </row>
    <row r="72" spans="1:12" ht="48.75">
      <c r="A72" s="17" t="s">
        <v>98</v>
      </c>
      <c r="B72" s="19" t="s">
        <v>99</v>
      </c>
      <c r="C72" s="7" t="s">
        <v>91</v>
      </c>
      <c r="D72" s="7" t="s">
        <v>91</v>
      </c>
      <c r="E72" s="7" t="s">
        <v>91</v>
      </c>
      <c r="F72" s="36">
        <f aca="true" t="shared" si="5" ref="F72:K72">(E71+D71+C71)/3</f>
        <v>0.04739357940796218</v>
      </c>
      <c r="G72" s="36">
        <f t="shared" si="5"/>
        <v>0.05956225227488588</v>
      </c>
      <c r="H72" s="36">
        <f t="shared" si="5"/>
        <v>0.06475065425631753</v>
      </c>
      <c r="I72" s="36">
        <f t="shared" si="5"/>
        <v>0.07193665428053349</v>
      </c>
      <c r="J72" s="36">
        <f t="shared" si="5"/>
        <v>0.07588493689669484</v>
      </c>
      <c r="K72" s="36">
        <f t="shared" si="5"/>
        <v>0.07986896430451297</v>
      </c>
      <c r="L72" s="36">
        <f>(J71+I71+H71)/3</f>
        <v>0.07986896430451297</v>
      </c>
    </row>
    <row r="73" spans="1:12" ht="36.75">
      <c r="A73" s="17" t="s">
        <v>100</v>
      </c>
      <c r="B73" s="19" t="s">
        <v>101</v>
      </c>
      <c r="C73" s="7" t="s">
        <v>91</v>
      </c>
      <c r="D73" s="7" t="s">
        <v>91</v>
      </c>
      <c r="E73" s="7" t="s">
        <v>91</v>
      </c>
      <c r="F73" s="36">
        <f aca="true" t="shared" si="6" ref="F73:L73">F27/F81</f>
        <v>0.04702595113233814</v>
      </c>
      <c r="G73" s="36">
        <f t="shared" si="6"/>
        <v>0.058695652173913045</v>
      </c>
      <c r="H73" s="36">
        <f t="shared" si="6"/>
        <v>0.05561307901907357</v>
      </c>
      <c r="I73" s="36">
        <f t="shared" si="6"/>
        <v>0.06848404255319149</v>
      </c>
      <c r="J73" s="36">
        <f t="shared" si="6"/>
        <v>0.06806201550387597</v>
      </c>
      <c r="K73" s="36" t="e">
        <f t="shared" si="6"/>
        <v>#DIV/0!</v>
      </c>
      <c r="L73" s="36">
        <f t="shared" si="6"/>
        <v>0.028972431077694236</v>
      </c>
    </row>
    <row r="74" spans="1:12" ht="36.75">
      <c r="A74" s="17"/>
      <c r="B74" s="19" t="s">
        <v>102</v>
      </c>
      <c r="C74" s="7" t="s">
        <v>91</v>
      </c>
      <c r="D74" s="7" t="s">
        <v>91</v>
      </c>
      <c r="E74" s="7" t="s">
        <v>91</v>
      </c>
      <c r="F74" s="36">
        <f aca="true" t="shared" si="7" ref="F74:L74">F27/F81</f>
        <v>0.04702595113233814</v>
      </c>
      <c r="G74" s="36">
        <f t="shared" si="7"/>
        <v>0.058695652173913045</v>
      </c>
      <c r="H74" s="36">
        <f t="shared" si="7"/>
        <v>0.05561307901907357</v>
      </c>
      <c r="I74" s="36">
        <f t="shared" si="7"/>
        <v>0.06848404255319149</v>
      </c>
      <c r="J74" s="36">
        <f t="shared" si="7"/>
        <v>0.06806201550387597</v>
      </c>
      <c r="K74" s="36" t="e">
        <f t="shared" si="7"/>
        <v>#DIV/0!</v>
      </c>
      <c r="L74" s="36">
        <f t="shared" si="7"/>
        <v>0.028972431077694236</v>
      </c>
    </row>
    <row r="75" spans="1:12" ht="24.75">
      <c r="A75" s="17"/>
      <c r="B75" s="19" t="s">
        <v>103</v>
      </c>
      <c r="C75" s="7" t="s">
        <v>91</v>
      </c>
      <c r="D75" s="7" t="s">
        <v>91</v>
      </c>
      <c r="E75" s="7" t="s">
        <v>91</v>
      </c>
      <c r="F75" s="7" t="s">
        <v>104</v>
      </c>
      <c r="G75" s="7" t="s">
        <v>104</v>
      </c>
      <c r="H75" s="7" t="s">
        <v>104</v>
      </c>
      <c r="I75" s="7" t="s">
        <v>104</v>
      </c>
      <c r="J75" s="7" t="s">
        <v>104</v>
      </c>
      <c r="K75" s="7" t="s">
        <v>104</v>
      </c>
      <c r="L75" s="7" t="s">
        <v>104</v>
      </c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7" t="s">
        <v>6</v>
      </c>
      <c r="B78" s="37" t="s">
        <v>71</v>
      </c>
      <c r="C78" s="38">
        <v>2011</v>
      </c>
      <c r="D78" s="4" t="s">
        <v>5</v>
      </c>
      <c r="E78" s="4"/>
      <c r="F78" s="4"/>
      <c r="G78" s="4"/>
      <c r="H78" s="4"/>
      <c r="I78" s="4"/>
      <c r="J78" s="4"/>
      <c r="K78" s="5"/>
      <c r="L78" s="6"/>
    </row>
    <row r="79" spans="1:12" ht="12.75">
      <c r="A79" s="37"/>
      <c r="B79" s="37"/>
      <c r="C79" s="38"/>
      <c r="D79" s="8">
        <v>2012</v>
      </c>
      <c r="E79" s="8">
        <v>2013</v>
      </c>
      <c r="F79" s="8">
        <v>2014</v>
      </c>
      <c r="G79" s="8">
        <v>2015</v>
      </c>
      <c r="H79" s="8">
        <v>2016</v>
      </c>
      <c r="I79" s="8">
        <v>2017</v>
      </c>
      <c r="J79" s="8">
        <v>2018</v>
      </c>
      <c r="K79" s="11"/>
      <c r="L79" s="10">
        <v>2019</v>
      </c>
    </row>
    <row r="80" spans="1:12" ht="12.75">
      <c r="A80" s="12">
        <v>1</v>
      </c>
      <c r="B80" s="12">
        <v>2</v>
      </c>
      <c r="C80" s="12">
        <v>6</v>
      </c>
      <c r="D80" s="12">
        <v>7</v>
      </c>
      <c r="E80" s="12">
        <v>8</v>
      </c>
      <c r="F80" s="12">
        <v>9</v>
      </c>
      <c r="G80" s="12">
        <v>10</v>
      </c>
      <c r="H80" s="12">
        <v>11</v>
      </c>
      <c r="I80" s="12">
        <v>12</v>
      </c>
      <c r="J80" s="12">
        <v>13</v>
      </c>
      <c r="K80" s="15"/>
      <c r="L80" s="14">
        <v>14</v>
      </c>
    </row>
    <row r="81" spans="1:12" ht="12.75">
      <c r="A81" s="17" t="s">
        <v>105</v>
      </c>
      <c r="B81" s="17" t="s">
        <v>9</v>
      </c>
      <c r="C81" s="17">
        <f>C8</f>
        <v>31366671</v>
      </c>
      <c r="D81" s="17">
        <f aca="true" t="shared" si="8" ref="D81:L81">D8</f>
        <v>34455492</v>
      </c>
      <c r="E81" s="17">
        <f t="shared" si="8"/>
        <v>41089437</v>
      </c>
      <c r="F81" s="17">
        <f t="shared" si="8"/>
        <v>36564917</v>
      </c>
      <c r="G81" s="17">
        <f t="shared" si="8"/>
        <v>35650000</v>
      </c>
      <c r="H81" s="17">
        <f t="shared" si="8"/>
        <v>36700000</v>
      </c>
      <c r="I81" s="17">
        <f t="shared" si="8"/>
        <v>37600000</v>
      </c>
      <c r="J81" s="17">
        <f t="shared" si="8"/>
        <v>38700000</v>
      </c>
      <c r="K81" s="17">
        <f t="shared" si="8"/>
        <v>0</v>
      </c>
      <c r="L81" s="17">
        <f t="shared" si="8"/>
        <v>39900000</v>
      </c>
    </row>
    <row r="82" spans="1:12" ht="12.75">
      <c r="A82" s="17" t="s">
        <v>106</v>
      </c>
      <c r="B82" s="17" t="s">
        <v>107</v>
      </c>
      <c r="C82" s="17">
        <f>C12+C28+C39</f>
        <v>33411171</v>
      </c>
      <c r="D82" s="17">
        <f aca="true" t="shared" si="9" ref="D82:L82">D12+D28+D39</f>
        <v>36197992</v>
      </c>
      <c r="E82" s="17">
        <f t="shared" si="9"/>
        <v>40274937</v>
      </c>
      <c r="F82" s="17">
        <f t="shared" si="9"/>
        <v>36805417</v>
      </c>
      <c r="G82" s="17">
        <f t="shared" si="9"/>
        <v>34087500</v>
      </c>
      <c r="H82" s="17">
        <f t="shared" si="9"/>
        <v>35100000</v>
      </c>
      <c r="I82" s="17">
        <f t="shared" si="9"/>
        <v>35360000</v>
      </c>
      <c r="J82" s="17">
        <f t="shared" si="9"/>
        <v>36260000</v>
      </c>
      <c r="K82" s="17">
        <f t="shared" si="9"/>
        <v>0</v>
      </c>
      <c r="L82" s="17">
        <f t="shared" si="9"/>
        <v>38800000</v>
      </c>
    </row>
    <row r="83" spans="1:12" ht="12.75">
      <c r="A83" s="17" t="s">
        <v>108</v>
      </c>
      <c r="B83" s="17" t="s">
        <v>109</v>
      </c>
      <c r="C83" s="17">
        <f>C81-C82</f>
        <v>-2044500</v>
      </c>
      <c r="D83" s="17">
        <f aca="true" t="shared" si="10" ref="D83:L83">D81-D82</f>
        <v>-1742500</v>
      </c>
      <c r="E83" s="17">
        <f t="shared" si="10"/>
        <v>814500</v>
      </c>
      <c r="F83" s="17">
        <f t="shared" si="10"/>
        <v>-240500</v>
      </c>
      <c r="G83" s="17">
        <f t="shared" si="10"/>
        <v>1562500</v>
      </c>
      <c r="H83" s="17">
        <f t="shared" si="10"/>
        <v>1600000</v>
      </c>
      <c r="I83" s="17">
        <f t="shared" si="10"/>
        <v>2240000</v>
      </c>
      <c r="J83" s="17">
        <f t="shared" si="10"/>
        <v>2440000</v>
      </c>
      <c r="K83" s="17">
        <f t="shared" si="10"/>
        <v>0</v>
      </c>
      <c r="L83" s="17">
        <f t="shared" si="10"/>
        <v>1100000</v>
      </c>
    </row>
    <row r="84" spans="1:12" ht="12.75">
      <c r="A84" s="17" t="s">
        <v>110</v>
      </c>
      <c r="B84" s="17" t="s">
        <v>111</v>
      </c>
      <c r="C84" s="17">
        <f>C45+C22</f>
        <v>4387000</v>
      </c>
      <c r="D84" s="17">
        <f aca="true" t="shared" si="11" ref="D84:L84">D45+D22</f>
        <v>4792000</v>
      </c>
      <c r="E84" s="17">
        <f t="shared" si="11"/>
        <v>3260000</v>
      </c>
      <c r="F84" s="17">
        <f t="shared" si="11"/>
        <v>1415000</v>
      </c>
      <c r="G84" s="17">
        <f t="shared" si="11"/>
        <v>0</v>
      </c>
      <c r="H84" s="17">
        <f t="shared" si="11"/>
        <v>0</v>
      </c>
      <c r="I84" s="17">
        <f t="shared" si="11"/>
        <v>0</v>
      </c>
      <c r="J84" s="17">
        <f t="shared" si="11"/>
        <v>0</v>
      </c>
      <c r="K84" s="17">
        <f t="shared" si="11"/>
        <v>0</v>
      </c>
      <c r="L84" s="17">
        <f t="shared" si="11"/>
        <v>0</v>
      </c>
    </row>
    <row r="85" spans="1:12" ht="12.75">
      <c r="A85" s="17" t="s">
        <v>112</v>
      </c>
      <c r="B85" s="17" t="s">
        <v>113</v>
      </c>
      <c r="C85" s="17">
        <f>C35</f>
        <v>2342500</v>
      </c>
      <c r="D85" s="17">
        <f aca="true" t="shared" si="12" ref="D85:L85">D35</f>
        <v>3049500</v>
      </c>
      <c r="E85" s="17">
        <f t="shared" si="12"/>
        <v>4074500</v>
      </c>
      <c r="F85" s="17">
        <f t="shared" si="12"/>
        <v>1174500</v>
      </c>
      <c r="G85" s="17">
        <f t="shared" si="12"/>
        <v>1562500</v>
      </c>
      <c r="H85" s="17">
        <f t="shared" si="12"/>
        <v>1600000</v>
      </c>
      <c r="I85" s="17">
        <f t="shared" si="12"/>
        <v>2240000</v>
      </c>
      <c r="J85" s="17">
        <f t="shared" si="12"/>
        <v>2440000</v>
      </c>
      <c r="K85" s="17">
        <f t="shared" si="12"/>
        <v>0</v>
      </c>
      <c r="L85" s="17">
        <f t="shared" si="12"/>
        <v>1100000</v>
      </c>
    </row>
    <row r="86" spans="1:12" ht="12.75">
      <c r="A86" s="17" t="s">
        <v>114</v>
      </c>
      <c r="B86" s="17" t="s">
        <v>115</v>
      </c>
      <c r="C86" s="17">
        <f>(C81+C84)-(C82+C85)</f>
        <v>0</v>
      </c>
      <c r="D86" s="17">
        <f aca="true" t="shared" si="13" ref="D86:L86">(D81+D84)-(D82+D85)</f>
        <v>0</v>
      </c>
      <c r="E86" s="17">
        <f t="shared" si="13"/>
        <v>0</v>
      </c>
      <c r="F86" s="17">
        <f t="shared" si="13"/>
        <v>0</v>
      </c>
      <c r="G86" s="17">
        <f t="shared" si="13"/>
        <v>0</v>
      </c>
      <c r="H86" s="17">
        <f t="shared" si="13"/>
        <v>0</v>
      </c>
      <c r="I86" s="17">
        <f t="shared" si="13"/>
        <v>0</v>
      </c>
      <c r="J86" s="17">
        <f t="shared" si="13"/>
        <v>0</v>
      </c>
      <c r="K86" s="17">
        <f t="shared" si="13"/>
        <v>0</v>
      </c>
      <c r="L86" s="17">
        <f t="shared" si="13"/>
        <v>0</v>
      </c>
    </row>
    <row r="87" spans="1:12" ht="12.75">
      <c r="A87" s="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ht="12.75">
      <c r="B88" s="39" t="s">
        <v>116</v>
      </c>
      <c r="C88" s="26">
        <v>2011</v>
      </c>
      <c r="D88" s="26">
        <v>2012</v>
      </c>
      <c r="E88" s="26">
        <v>2013</v>
      </c>
      <c r="F88" s="26">
        <v>2014</v>
      </c>
      <c r="G88" s="26">
        <v>2015</v>
      </c>
      <c r="H88" s="26">
        <v>2016</v>
      </c>
      <c r="I88" s="26">
        <v>2017</v>
      </c>
      <c r="J88" s="26">
        <v>2018</v>
      </c>
      <c r="K88" s="26"/>
      <c r="L88" s="26">
        <v>2019</v>
      </c>
    </row>
    <row r="89" spans="2:12" ht="12.75">
      <c r="B89" s="17" t="s">
        <v>117</v>
      </c>
      <c r="C89" s="17">
        <v>2044500</v>
      </c>
      <c r="D89" s="17">
        <v>1742500</v>
      </c>
      <c r="E89" s="17"/>
      <c r="F89" s="17">
        <v>240500</v>
      </c>
      <c r="G89" s="17"/>
      <c r="H89" s="17"/>
      <c r="I89" s="17"/>
      <c r="J89" s="17"/>
      <c r="K89" s="17"/>
      <c r="L89" s="17"/>
    </row>
    <row r="90" spans="2:12" ht="12.75">
      <c r="B90" s="24" t="s">
        <v>118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12" ht="12.75">
      <c r="B91" s="17" t="s">
        <v>119</v>
      </c>
      <c r="C91" s="17">
        <v>1487000</v>
      </c>
      <c r="D91" s="17">
        <v>1742500</v>
      </c>
      <c r="E91" s="17"/>
      <c r="F91" s="17"/>
      <c r="G91" s="17"/>
      <c r="H91" s="17"/>
      <c r="I91" s="17"/>
      <c r="J91" s="17"/>
      <c r="K91" s="17"/>
      <c r="L91" s="17"/>
    </row>
    <row r="92" spans="2:12" ht="12.75">
      <c r="B92" s="17" t="s">
        <v>120</v>
      </c>
      <c r="C92" s="17">
        <v>557500</v>
      </c>
      <c r="D92" s="17"/>
      <c r="E92" s="17"/>
      <c r="F92" s="17">
        <v>240500</v>
      </c>
      <c r="G92" s="17"/>
      <c r="H92" s="17"/>
      <c r="I92" s="17"/>
      <c r="J92" s="17"/>
      <c r="K92" s="17"/>
      <c r="L92" s="17"/>
    </row>
    <row r="93" spans="2:12" ht="12.75">
      <c r="B93" s="17" t="s">
        <v>121</v>
      </c>
      <c r="C93" s="17"/>
      <c r="D93" s="17"/>
      <c r="E93" s="17">
        <v>814500</v>
      </c>
      <c r="F93" s="17"/>
      <c r="G93" s="17">
        <v>1562500</v>
      </c>
      <c r="H93" s="17">
        <v>1600000</v>
      </c>
      <c r="I93" s="17">
        <v>2240000</v>
      </c>
      <c r="J93" s="17">
        <v>2440000</v>
      </c>
      <c r="K93" s="17"/>
      <c r="L93" s="17">
        <v>1100000</v>
      </c>
    </row>
    <row r="94" spans="2:12" ht="12.75">
      <c r="B94" s="24" t="s">
        <v>122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2" ht="12.75">
      <c r="B95" s="16" t="s">
        <v>123</v>
      </c>
      <c r="C95" s="17"/>
      <c r="D95" s="17"/>
      <c r="E95" s="17">
        <v>814500</v>
      </c>
      <c r="F95" s="17"/>
      <c r="G95" s="17">
        <v>1562500</v>
      </c>
      <c r="H95" s="17">
        <v>1600000</v>
      </c>
      <c r="I95" s="17">
        <v>2240000</v>
      </c>
      <c r="J95" s="17">
        <v>2440000</v>
      </c>
      <c r="K95" s="17"/>
      <c r="L95" s="17">
        <v>1100000</v>
      </c>
    </row>
    <row r="96" spans="2:12" ht="12.75">
      <c r="B96" s="40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41" t="s">
        <v>124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2" t="s">
        <v>125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2" t="s">
        <v>126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2.75">
      <c r="A100" s="42" t="s">
        <v>127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2:12" ht="12.75">
      <c r="B101" s="17" t="s">
        <v>128</v>
      </c>
      <c r="C101" s="17">
        <v>2011</v>
      </c>
      <c r="D101" s="17">
        <v>2012</v>
      </c>
      <c r="E101" s="17">
        <v>2013</v>
      </c>
      <c r="F101" s="17">
        <v>2014</v>
      </c>
      <c r="G101" s="17">
        <v>2015</v>
      </c>
      <c r="H101" s="17">
        <v>2016</v>
      </c>
      <c r="I101" s="17">
        <v>2017</v>
      </c>
      <c r="J101" s="17">
        <v>2018</v>
      </c>
      <c r="K101" s="17"/>
      <c r="L101" s="17">
        <v>2019</v>
      </c>
    </row>
    <row r="102" spans="2:12" ht="12.75">
      <c r="B102" s="17" t="s">
        <v>129</v>
      </c>
      <c r="C102" s="17">
        <v>103.5</v>
      </c>
      <c r="D102" s="17">
        <v>104.8</v>
      </c>
      <c r="E102" s="17">
        <v>104.1</v>
      </c>
      <c r="F102" s="43">
        <v>104</v>
      </c>
      <c r="G102" s="17">
        <v>103.7</v>
      </c>
      <c r="H102" s="17">
        <v>103.5</v>
      </c>
      <c r="I102" s="17">
        <v>103.4</v>
      </c>
      <c r="J102" s="17">
        <v>103.3</v>
      </c>
      <c r="K102" s="17"/>
      <c r="L102" s="17">
        <v>103.2</v>
      </c>
    </row>
    <row r="103" spans="2:12" ht="12.75">
      <c r="B103" s="17" t="s">
        <v>130</v>
      </c>
      <c r="C103" s="17">
        <v>102.3</v>
      </c>
      <c r="D103" s="17">
        <v>102.5</v>
      </c>
      <c r="E103" s="17">
        <v>102.5</v>
      </c>
      <c r="F103" s="17">
        <v>102.5</v>
      </c>
      <c r="G103" s="17">
        <v>102.5</v>
      </c>
      <c r="H103" s="17">
        <v>102.5</v>
      </c>
      <c r="I103" s="17">
        <v>102.5</v>
      </c>
      <c r="J103" s="17">
        <v>102.4</v>
      </c>
      <c r="K103" s="17"/>
      <c r="L103" s="17">
        <v>102.4</v>
      </c>
    </row>
    <row r="104" ht="12.75">
      <c r="A104" t="s">
        <v>131</v>
      </c>
    </row>
    <row r="105" ht="12.75">
      <c r="A105" t="s">
        <v>132</v>
      </c>
    </row>
    <row r="106" ht="12.75">
      <c r="A106" t="s">
        <v>133</v>
      </c>
    </row>
    <row r="107" ht="12.75">
      <c r="A107" t="s">
        <v>134</v>
      </c>
    </row>
    <row r="108" spans="2:6" ht="12.75">
      <c r="B108" s="28"/>
      <c r="C108" s="17">
        <v>2011</v>
      </c>
      <c r="D108" s="17">
        <v>2012</v>
      </c>
      <c r="E108" s="17">
        <v>2013</v>
      </c>
      <c r="F108" s="17">
        <v>2014</v>
      </c>
    </row>
    <row r="109" spans="2:6" ht="12.75">
      <c r="B109" s="26" t="s">
        <v>135</v>
      </c>
      <c r="C109" s="17">
        <v>530000</v>
      </c>
      <c r="D109" s="17">
        <v>1915492</v>
      </c>
      <c r="E109" s="17">
        <v>7269437</v>
      </c>
      <c r="F109" s="17">
        <v>1734917</v>
      </c>
    </row>
    <row r="110" ht="12.75">
      <c r="A110" t="s">
        <v>136</v>
      </c>
    </row>
    <row r="111" ht="12.75">
      <c r="A111" t="s">
        <v>137</v>
      </c>
    </row>
    <row r="112" ht="12.75">
      <c r="A112" t="s">
        <v>138</v>
      </c>
    </row>
    <row r="113" ht="12.75">
      <c r="A113" t="s">
        <v>139</v>
      </c>
    </row>
    <row r="114" ht="12.75">
      <c r="A114" t="s">
        <v>140</v>
      </c>
    </row>
    <row r="115" ht="12.75">
      <c r="A115" t="s">
        <v>141</v>
      </c>
    </row>
    <row r="116" ht="12.75">
      <c r="A116" t="s">
        <v>142</v>
      </c>
    </row>
    <row r="126" spans="2:12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</sheetData>
  <sheetProtection selectLockedCells="1" selectUnlockedCells="1"/>
  <mergeCells count="15">
    <mergeCell ref="B2:C2"/>
    <mergeCell ref="D5:F5"/>
    <mergeCell ref="A50:B50"/>
    <mergeCell ref="A51:A52"/>
    <mergeCell ref="B51:B52"/>
    <mergeCell ref="D51:F51"/>
    <mergeCell ref="G51:J51"/>
    <mergeCell ref="A78:A79"/>
    <mergeCell ref="B78:B79"/>
    <mergeCell ref="C78:C79"/>
    <mergeCell ref="D78:J78"/>
    <mergeCell ref="A97:L97"/>
    <mergeCell ref="A98:L98"/>
    <mergeCell ref="A99:L99"/>
    <mergeCell ref="A100:L100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2010-12-30T12:45:48Z</cp:lastPrinted>
  <dcterms:created xsi:type="dcterms:W3CDTF">1997-02-26T13:46:56Z</dcterms:created>
  <dcterms:modified xsi:type="dcterms:W3CDTF">2010-12-29T13:38:39Z</dcterms:modified>
  <cp:category/>
  <cp:version/>
  <cp:contentType/>
  <cp:contentStatus/>
</cp:coreProperties>
</file>