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Arkusz1" sheetId="1" r:id="rId1"/>
    <sheet name="Tabelle1" sheetId="2" r:id="rId2"/>
    <sheet name="Tabelle2" sheetId="3" r:id="rId3"/>
    <sheet name="Tabelle3" sheetId="4" r:id="rId4"/>
  </sheets>
  <definedNames>
    <definedName name="_xlnm.Print_Area" localSheetId="1">'Tabelle1'!$A$1:$H$56</definedName>
  </definedNames>
  <calcPr fullCalcOnLoad="1"/>
</workbook>
</file>

<file path=xl/sharedStrings.xml><?xml version="1.0" encoding="utf-8"?>
<sst xmlns="http://schemas.openxmlformats.org/spreadsheetml/2006/main" count="67" uniqueCount="67">
  <si>
    <t xml:space="preserve">    </t>
  </si>
  <si>
    <t>Załącznik nr.....2............</t>
  </si>
  <si>
    <r>
      <rPr>
        <sz val="10"/>
        <rFont val="Arial"/>
        <family val="0"/>
      </rPr>
      <t>do Zarządzenia Burmistrza Wołczyna</t>
    </r>
  </si>
  <si>
    <t>nr ..................206/2004.......................</t>
  </si>
  <si>
    <r>
      <rPr>
        <sz val="10"/>
        <color indexed="8"/>
        <rFont val="Arial"/>
        <family val="2"/>
      </rPr>
      <t>z dnia ............27.05.2004 r........................</t>
    </r>
  </si>
  <si>
    <t>HARMONOGRAM</t>
  </si>
  <si>
    <t xml:space="preserve">                   </t>
  </si>
  <si>
    <t xml:space="preserve">dochodów i wydatków budżetowych na rok 2004 realizowanych przez </t>
  </si>
  <si>
    <r>
      <rPr>
        <i/>
        <sz val="14"/>
        <color indexed="8"/>
        <rFont val="Arial"/>
        <family val="2"/>
      </rPr>
      <t xml:space="preserve">Urząd Miejski w Wołczynie </t>
    </r>
  </si>
  <si>
    <t>(po zmianach)</t>
  </si>
  <si>
    <t xml:space="preserve">  OKRES   </t>
  </si>
  <si>
    <t xml:space="preserve">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</si>
  <si>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</si>
  <si>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</si>
  <si>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</si>
  <si>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</si>
  <si>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</si>
  <si>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</si>
  <si>
    <t>Załącznik nr......3.............</t>
  </si>
  <si>
    <r>
      <rPr>
        <sz val="10"/>
        <rFont val="Arial"/>
        <family val="0"/>
      </rPr>
      <t>do Zarządzenia Burmistrza Wołczyna</t>
    </r>
  </si>
  <si>
    <t>nr ..............206/2004.......................</t>
  </si>
  <si>
    <r>
      <rPr>
        <sz val="10"/>
        <color indexed="8"/>
        <rFont val="Arial"/>
        <family val="2"/>
      </rPr>
      <t>z dnia ........27.05.2004 r.......................</t>
    </r>
  </si>
  <si>
    <t>H A R M O N O G R A M</t>
  </si>
  <si>
    <t xml:space="preserve">dochodów i  wydatków budżetowych na rok 2004 realizowanych przez </t>
  </si>
  <si>
    <r>
      <rPr>
        <b/>
        <sz val="10"/>
        <rFont val="Arial"/>
        <family val="2"/>
      </rPr>
      <t>Publiczne Gimnazjum w Wołczynie</t>
    </r>
  </si>
  <si>
    <t>(po zmianach)</t>
  </si>
  <si>
    <t xml:space="preserve">  OKRES   </t>
  </si>
  <si>
    <t xml:space="preserve">                     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</si>
  <si>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</si>
  <si>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</si>
  <si>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</si>
  <si>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</si>
  <si>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</si>
  <si>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</si>
  <si>
    <t>Załącznik nr......4............</t>
  </si>
  <si>
    <t xml:space="preserve">    </t>
  </si>
  <si>
    <r>
      <rPr>
        <sz val="10"/>
        <rFont val="Arial"/>
        <family val="0"/>
      </rPr>
      <t>do Zarządzenia Burmistrza Wołczyna</t>
    </r>
  </si>
  <si>
    <t>nr ................206/2004.....................</t>
  </si>
  <si>
    <r>
      <rPr>
        <sz val="10"/>
        <color indexed="8"/>
        <rFont val="Arial"/>
        <family val="2"/>
      </rPr>
      <t>z dnia ...........27.05.2004 r...................</t>
    </r>
  </si>
  <si>
    <t xml:space="preserve">H A R M O N O G R A M </t>
  </si>
  <si>
    <t xml:space="preserve">dochodów i wydatków budżetowych na rok 2004 realizowanych przez </t>
  </si>
  <si>
    <t>Szkołę Podstawową nr 2</t>
  </si>
  <si>
    <t>(po zmianach)</t>
  </si>
  <si>
    <t xml:space="preserve">  OKRES   </t>
  </si>
  <si>
    <t xml:space="preserve">                     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</si>
  <si>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</si>
  <si>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</si>
  <si>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</si>
  <si>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</si>
  <si>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</si>
  <si>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</si>
  <si>
    <t>Załącznik nr......5...............</t>
  </si>
  <si>
    <r>
      <rPr>
        <sz val="10"/>
        <rFont val="Arial"/>
        <family val="0"/>
      </rPr>
      <t>do Zarządzenia Burmistrza Wołczyna</t>
    </r>
  </si>
  <si>
    <t>nr ..................206/2004...........................</t>
  </si>
  <si>
    <r>
      <rPr>
        <sz val="10"/>
        <color indexed="8"/>
        <rFont val="Arial"/>
        <family val="2"/>
      </rPr>
      <t>z dnia ............27.05.2004 r..........................</t>
    </r>
  </si>
  <si>
    <t xml:space="preserve">H A R M O N O G R A M </t>
  </si>
  <si>
    <t xml:space="preserve">dochodów i  wydatków budżetowych na rok 2004 realizowanych przez </t>
  </si>
  <si>
    <r>
      <rPr>
        <i/>
        <sz val="14"/>
        <color indexed="8"/>
        <rFont val="Arial"/>
        <family val="2"/>
      </rPr>
      <t>Szkołę Podstawową w Wierzbicy Dolnej</t>
    </r>
  </si>
  <si>
    <t>(po zmianach)</t>
  </si>
  <si>
    <t xml:space="preserve">  OKRES   </t>
  </si>
  <si>
    <t xml:space="preserve">                     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</si>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</sst>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i/>
      <sz val="14"/>
      <color indexed="8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6" fillId="0" borderId="0" xfId="0" applyFont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7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52</xdr:row>
      <xdr:rowOff>28575</xdr:rowOff>
    </xdr:from>
    <xdr:to>
      <xdr:col>8</xdr:col>
      <xdr:colOff>542925</xdr:colOff>
      <xdr:row>53</xdr:row>
      <xdr:rowOff>47625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305550" y="8934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E7" sqref="E7"/>
    </sheetView>
  </sheetViews>
  <sheetFormatPr defaultColWidth="9.140625" defaultRowHeight="12.75"/>
  <cols>
    <col min="1" max="1" width="17.421875" style="1" customWidth="1"/>
    <col min="2" max="4" width="0" style="1" hidden="1" customWidth="1"/>
    <col min="5" max="5" width="33.8515625" style="1" customWidth="1"/>
    <col min="6" max="6" width="12.28125" style="1" customWidth="1"/>
    <col min="7" max="8" width="12.00390625" style="1" customWidth="1"/>
    <col min="9" max="9" width="12.140625" style="1" customWidth="1"/>
    <col min="10" max="256" width="11.00390625" style="1" customWidth="1"/>
  </cols>
  <sheetData>
    <row r="1" spans="1:6" s="1" customFormat="1" ht="12.75">
      <c r="A1" s="1" t="s">
        <v>0</v>
      </c>
      <c r="F1" s="1" t="s">
        <v>1</v>
      </c>
    </row>
    <row r="2" s="1" customFormat="1" ht="12.75">
      <c r="F2" s="1" t="s">
        <v>2</v>
      </c>
    </row>
    <row r="3" s="1" customFormat="1" ht="12.75">
      <c r="F3" s="1" t="s">
        <v>3</v>
      </c>
    </row>
    <row r="4" s="1" customFormat="1" ht="12.75">
      <c r="F4" s="2" t="s">
        <v>4</v>
      </c>
    </row>
    <row r="5" spans="1:10" s="1" customFormat="1" ht="12.75">
      <c r="A5" s="3" t="s">
        <v>5</v>
      </c>
      <c r="B5" s="2"/>
      <c r="C5" s="2"/>
      <c r="D5" s="2"/>
      <c r="E5" s="3" t="s">
        <v>6</v>
      </c>
      <c r="F5" s="2"/>
      <c r="I5" s="4"/>
      <c r="J5" s="4"/>
    </row>
    <row r="6" spans="1:6" s="1" customFormat="1" ht="15">
      <c r="A6" s="5" t="s">
        <v>7</v>
      </c>
      <c r="B6" s="5"/>
      <c r="C6" s="2"/>
      <c r="D6" s="2"/>
      <c r="E6" s="2"/>
      <c r="F6" s="2"/>
    </row>
    <row r="7" spans="1:6" s="1" customFormat="1" ht="17.25">
      <c r="A7" s="6" t="s">
        <v>8</v>
      </c>
      <c r="B7" s="6"/>
      <c r="C7" s="2"/>
      <c r="D7" s="2"/>
      <c r="E7" s="2"/>
      <c r="F7" s="2"/>
    </row>
    <row r="8" s="1" customFormat="1" ht="12.75">
      <c r="A8" s="1" t="s">
        <v>9</v>
      </c>
    </row>
    <row r="9" spans="1:8" s="1" customFormat="1" ht="12.75">
      <c r="A9" s="7" t="s">
        <v>10</v>
      </c>
      <c r="B9" s="7"/>
      <c r="C9" s="8" t="s">
        <v>11</v>
      </c>
      <c r="D9" s="8"/>
      <c r="E9" s="8"/>
      <c r="F9" s="8" t="s">
        <v>12</v>
      </c>
      <c r="G9" s="8"/>
      <c r="H9" s="8"/>
    </row>
    <row r="10" spans="1:8" s="1" customFormat="1" ht="12.75">
      <c r="A10" s="8" t="s">
        <v>13</v>
      </c>
      <c r="B10" s="8"/>
      <c r="C10" s="8">
        <v>5648079</v>
      </c>
      <c r="D10" s="8"/>
      <c r="E10" s="8"/>
      <c r="F10" s="8">
        <f>2400000+170507-135710</f>
        <v>2434797</v>
      </c>
      <c r="G10" s="8"/>
      <c r="H10" s="8"/>
    </row>
    <row r="11" spans="1:8" s="1" customFormat="1" ht="12.75">
      <c r="A11" s="8" t="s">
        <v>14</v>
      </c>
      <c r="B11" s="8"/>
      <c r="C11" s="8">
        <f>4500000+3822+141127+23078-276511+7500+11243+10626+8100+200000</f>
        <v>4628985</v>
      </c>
      <c r="D11" s="8"/>
      <c r="E11" s="8"/>
      <c r="F11" s="8">
        <f>1750000+135710+3822+155546-11000+7526-22500+7500+11243+10626+8100+200000</f>
        <v>2256573</v>
      </c>
      <c r="G11" s="8"/>
      <c r="H11" s="8"/>
    </row>
    <row r="12" spans="1:8" s="1" customFormat="1" ht="12.75">
      <c r="A12" s="8" t="s">
        <v>15</v>
      </c>
      <c r="B12" s="8"/>
      <c r="C12" s="8">
        <f>4500000-200000+200000</f>
        <v>4500000</v>
      </c>
      <c r="D12" s="8"/>
      <c r="E12" s="8"/>
      <c r="F12" s="8">
        <f>1830000-7500+200000</f>
        <v>2022500</v>
      </c>
      <c r="G12" s="8"/>
      <c r="H12" s="8"/>
    </row>
    <row r="13" spans="1:8" s="1" customFormat="1" ht="12.75">
      <c r="A13" s="8" t="s">
        <v>16</v>
      </c>
      <c r="B13" s="8"/>
      <c r="C13" s="8">
        <f>4666685+198033</f>
        <v>4864718</v>
      </c>
      <c r="D13" s="8"/>
      <c r="E13" s="8"/>
      <c r="F13" s="8">
        <f>3112141-375000+198033</f>
        <v>2935174</v>
      </c>
      <c r="G13" s="8"/>
      <c r="H13" s="8"/>
    </row>
    <row r="14" spans="1:8" s="1" customFormat="1" ht="12.75">
      <c r="A14" s="7" t="s">
        <v>17</v>
      </c>
      <c r="B14" s="7"/>
      <c r="C14" s="8">
        <f>SUM(C10:C13)</f>
        <v>19641782</v>
      </c>
      <c r="D14" s="8"/>
      <c r="E14" s="8"/>
      <c r="F14" s="8">
        <f>SUM(F10:F13)</f>
        <v>9649044</v>
      </c>
      <c r="G14" s="8"/>
      <c r="H14" s="8"/>
    </row>
    <row r="15" s="1" customFormat="1" ht="12.75">
      <c r="F15" s="1" t="s">
        <v>18</v>
      </c>
    </row>
    <row r="16" spans="2:6" s="1" customFormat="1" ht="12.75">
      <c r="B16" s="2"/>
      <c r="F16" s="1" t="s">
        <v>19</v>
      </c>
    </row>
    <row r="17" spans="1:6" s="1" customFormat="1" ht="12.75">
      <c r="A17" s="2"/>
      <c r="C17" s="2"/>
      <c r="D17" s="2"/>
      <c r="E17" s="2"/>
      <c r="F17" s="1" t="s">
        <v>20</v>
      </c>
    </row>
    <row r="18" s="1" customFormat="1" ht="12.75">
      <c r="F18" s="2" t="s">
        <v>21</v>
      </c>
    </row>
    <row r="19" spans="1:6" s="1" customFormat="1" ht="15">
      <c r="A19" s="11" t="s">
        <v>22</v>
      </c>
      <c r="C19" s="2"/>
      <c r="D19" s="2"/>
      <c r="E19" s="2"/>
      <c r="F19" s="2"/>
    </row>
    <row r="20" spans="1:6" s="1" customFormat="1" ht="15">
      <c r="A20" s="5" t="s">
        <v>23</v>
      </c>
      <c r="C20" s="2"/>
      <c r="D20" s="2"/>
      <c r="E20" s="2"/>
      <c r="F20" s="2"/>
    </row>
    <row r="21" spans="1:6" s="1" customFormat="1" ht="17.25">
      <c r="A21" s="4" t="s">
        <v>24</v>
      </c>
      <c r="C21" s="6"/>
      <c r="D21" s="2"/>
      <c r="E21" s="2"/>
      <c r="F21" s="2"/>
    </row>
    <row r="22" s="1" customFormat="1" ht="12.75">
      <c r="A22" s="1" t="s">
        <v>25</v>
      </c>
    </row>
    <row r="23" spans="1:8" s="1" customFormat="1" ht="12.75">
      <c r="A23" s="7" t="s">
        <v>26</v>
      </c>
      <c r="B23" s="8"/>
      <c r="C23" s="12" t="s">
        <v>27</v>
      </c>
      <c r="D23" s="12"/>
      <c r="E23" s="12"/>
      <c r="F23" s="8" t="s">
        <v>28</v>
      </c>
      <c r="G23" s="8"/>
      <c r="H23" s="8"/>
    </row>
    <row r="24" spans="1:8" s="1" customFormat="1" ht="12.75">
      <c r="A24" s="8" t="s">
        <v>29</v>
      </c>
      <c r="B24" s="8"/>
      <c r="C24" s="8">
        <f>500+176</f>
        <v>676</v>
      </c>
      <c r="D24" s="8"/>
      <c r="E24" s="8"/>
      <c r="F24" s="8">
        <f>620000-13751</f>
        <v>606249</v>
      </c>
      <c r="G24" s="8"/>
      <c r="H24" s="8"/>
    </row>
    <row r="25" spans="1:8" s="1" customFormat="1" ht="12.75">
      <c r="A25" s="8" t="s">
        <v>30</v>
      </c>
      <c r="B25" s="8"/>
      <c r="C25" s="8">
        <f>500-176+1394+1944</f>
        <v>3662</v>
      </c>
      <c r="D25" s="8"/>
      <c r="E25" s="8"/>
      <c r="F25" s="8">
        <f>514000+13751+2735+1394+282+1944</f>
        <v>534106</v>
      </c>
      <c r="G25" s="8"/>
      <c r="H25" s="8"/>
    </row>
    <row r="26" spans="1:8" s="1" customFormat="1" ht="12.75">
      <c r="A26" s="8" t="s">
        <v>31</v>
      </c>
      <c r="B26" s="8"/>
      <c r="C26" s="8">
        <f>500</f>
        <v>500</v>
      </c>
      <c r="D26" s="8"/>
      <c r="E26" s="8"/>
      <c r="F26" s="8">
        <f>514000+93</f>
        <v>514093</v>
      </c>
      <c r="G26" s="8"/>
      <c r="H26" s="8"/>
    </row>
    <row r="27" spans="1:8" s="1" customFormat="1" ht="12.75">
      <c r="A27" s="8" t="s">
        <v>32</v>
      </c>
      <c r="B27" s="7"/>
      <c r="C27" s="8">
        <f>500</f>
        <v>500</v>
      </c>
      <c r="D27" s="8"/>
      <c r="E27" s="8"/>
      <c r="F27" s="8">
        <f>515511</f>
        <v>515511</v>
      </c>
      <c r="G27" s="8"/>
      <c r="H27" s="8"/>
    </row>
    <row r="28" spans="1:8" s="1" customFormat="1" ht="12.75">
      <c r="A28" s="7" t="s">
        <v>33</v>
      </c>
      <c r="B28" s="1"/>
      <c r="C28" s="8">
        <f>SUM(C24:C27)</f>
        <v>5338</v>
      </c>
      <c r="D28" s="8"/>
      <c r="E28" s="8"/>
      <c r="F28" s="8">
        <f>SUM(F24:F27)</f>
        <v>2169959</v>
      </c>
      <c r="G28" s="8"/>
      <c r="H28" s="8"/>
    </row>
    <row r="29" s="1" customFormat="1" ht="12.75">
      <c r="F29" s="1" t="s">
        <v>34</v>
      </c>
    </row>
    <row r="30" spans="1:6" s="1" customFormat="1" ht="12.75">
      <c r="A30" s="1" t="s">
        <v>35</v>
      </c>
      <c r="F30" s="1" t="s">
        <v>36</v>
      </c>
    </row>
    <row r="31" s="1" customFormat="1" ht="12.75">
      <c r="F31" s="1" t="s">
        <v>37</v>
      </c>
    </row>
    <row r="32" s="1" customFormat="1" ht="12.75">
      <c r="F32" s="2" t="s">
        <v>38</v>
      </c>
    </row>
    <row r="33" spans="1:6" s="1" customFormat="1" ht="17.25">
      <c r="A33" s="11" t="s">
        <v>39</v>
      </c>
      <c r="D33" s="15"/>
      <c r="E33" s="2"/>
      <c r="F33" s="2"/>
    </row>
    <row r="34" spans="1:6" s="1" customFormat="1" ht="15">
      <c r="A34" s="5" t="s">
        <v>40</v>
      </c>
      <c r="B34" s="5"/>
      <c r="C34" s="2"/>
      <c r="D34" s="2"/>
      <c r="E34" s="2"/>
      <c r="F34" s="2"/>
    </row>
    <row r="35" spans="1:6" s="1" customFormat="1" ht="17.25">
      <c r="A35" s="6" t="s">
        <v>41</v>
      </c>
      <c r="B35" s="6"/>
      <c r="C35" s="2"/>
      <c r="D35" s="2"/>
      <c r="E35" s="2"/>
      <c r="F35" s="2"/>
    </row>
    <row r="36" s="1" customFormat="1" ht="12.75">
      <c r="A36" s="1" t="s">
        <v>42</v>
      </c>
    </row>
    <row r="37" spans="1:8" s="1" customFormat="1" ht="12.75">
      <c r="A37" s="7" t="s">
        <v>43</v>
      </c>
      <c r="B37" s="7"/>
      <c r="C37" s="12" t="s">
        <v>44</v>
      </c>
      <c r="D37" s="12"/>
      <c r="E37" s="12"/>
      <c r="F37" s="8" t="s">
        <v>45</v>
      </c>
      <c r="G37" s="8"/>
      <c r="H37" s="8"/>
    </row>
    <row r="38" spans="1:8" s="1" customFormat="1" ht="12.75">
      <c r="A38" s="8" t="s">
        <v>46</v>
      </c>
      <c r="B38" s="8"/>
      <c r="C38" s="8">
        <f>394+167</f>
        <v>561</v>
      </c>
      <c r="D38" s="8"/>
      <c r="E38" s="8"/>
      <c r="F38" s="8">
        <f>356000+8000-85</f>
        <v>363915</v>
      </c>
      <c r="G38" s="8"/>
      <c r="H38" s="8"/>
    </row>
    <row r="39" spans="1:8" s="1" customFormat="1" ht="12.75">
      <c r="A39" s="8" t="s">
        <v>47</v>
      </c>
      <c r="B39" s="8"/>
      <c r="C39" s="8">
        <f>394-167</f>
        <v>227</v>
      </c>
      <c r="D39" s="8"/>
      <c r="E39" s="8"/>
      <c r="F39" s="8">
        <f>294000+85+1487+3656+45000</f>
        <v>344228</v>
      </c>
      <c r="G39" s="8"/>
      <c r="H39" s="8"/>
    </row>
    <row r="40" spans="1:8" s="1" customFormat="1" ht="12.75">
      <c r="A40" s="8" t="s">
        <v>48</v>
      </c>
      <c r="B40" s="8"/>
      <c r="C40" s="8">
        <v>132</v>
      </c>
      <c r="D40" s="8"/>
      <c r="E40" s="8"/>
      <c r="F40" s="8">
        <f>294000+1219</f>
        <v>295219</v>
      </c>
      <c r="G40" s="8"/>
      <c r="H40" s="8"/>
    </row>
    <row r="41" spans="1:8" s="1" customFormat="1" ht="12.75">
      <c r="A41" s="8" t="s">
        <v>49</v>
      </c>
      <c r="B41" s="8"/>
      <c r="C41" s="8">
        <v>393</v>
      </c>
      <c r="D41" s="8"/>
      <c r="E41" s="8"/>
      <c r="F41" s="8">
        <f>293562-8000-45000</f>
        <v>240562</v>
      </c>
      <c r="G41" s="8"/>
      <c r="H41" s="8"/>
    </row>
    <row r="42" spans="1:8" s="1" customFormat="1" ht="12.75">
      <c r="A42" s="7" t="s">
        <v>50</v>
      </c>
      <c r="B42" s="7"/>
      <c r="C42" s="8">
        <f>SUM(C38:C41)</f>
        <v>1313</v>
      </c>
      <c r="D42" s="8"/>
      <c r="E42" s="8"/>
      <c r="F42" s="8">
        <f>SUM(F38:F41)</f>
        <v>1243924</v>
      </c>
      <c r="G42" s="8"/>
      <c r="H42" s="8"/>
    </row>
    <row r="43" s="1" customFormat="1" ht="12.75">
      <c r="F43" s="1" t="s">
        <v>51</v>
      </c>
    </row>
    <row r="44" s="1" customFormat="1" ht="12.75">
      <c r="F44" s="1" t="s">
        <v>52</v>
      </c>
    </row>
    <row r="45" s="1" customFormat="1" ht="12.75">
      <c r="F45" s="1" t="s">
        <v>53</v>
      </c>
    </row>
    <row r="46" s="1" customFormat="1" ht="12.75">
      <c r="F46" s="2" t="s">
        <v>54</v>
      </c>
    </row>
    <row r="47" spans="1:6" s="1" customFormat="1" ht="17.25">
      <c r="A47" s="11" t="s">
        <v>55</v>
      </c>
      <c r="D47" s="15"/>
      <c r="E47" s="2"/>
      <c r="F47" s="2"/>
    </row>
    <row r="48" spans="1:6" s="1" customFormat="1" ht="15">
      <c r="A48" s="5" t="s">
        <v>56</v>
      </c>
      <c r="B48" s="5"/>
      <c r="C48" s="2"/>
      <c r="D48" s="2"/>
      <c r="E48" s="2"/>
      <c r="F48" s="2"/>
    </row>
    <row r="49" spans="1:6" s="1" customFormat="1" ht="17.25">
      <c r="A49" s="6" t="s">
        <v>57</v>
      </c>
      <c r="B49" s="6"/>
      <c r="C49" s="2"/>
      <c r="D49" s="15"/>
      <c r="E49" s="15"/>
      <c r="F49" s="15"/>
    </row>
    <row r="50" s="1" customFormat="1" ht="12.75">
      <c r="A50" s="1" t="s">
        <v>58</v>
      </c>
    </row>
    <row r="51" spans="1:8" s="1" customFormat="1" ht="12.75">
      <c r="A51" s="7" t="s">
        <v>59</v>
      </c>
      <c r="B51" s="7"/>
      <c r="C51" s="12" t="s">
        <v>60</v>
      </c>
      <c r="D51" s="12"/>
      <c r="E51" s="12"/>
      <c r="F51" s="8" t="s">
        <v>61</v>
      </c>
      <c r="G51" s="8"/>
      <c r="H51" s="8"/>
    </row>
    <row r="52" spans="1:8" s="1" customFormat="1" ht="12.75">
      <c r="A52" s="8" t="s">
        <v>62</v>
      </c>
      <c r="B52" s="8"/>
      <c r="C52" s="8">
        <f>105</f>
        <v>105</v>
      </c>
      <c r="D52" s="8"/>
      <c r="E52" s="8"/>
      <c r="F52" s="8">
        <f>102000-2669-70</f>
        <v>99261</v>
      </c>
      <c r="G52" s="8"/>
      <c r="H52" s="8"/>
    </row>
    <row r="53" spans="1:8" s="1" customFormat="1" ht="12.75">
      <c r="A53" s="8" t="s">
        <v>63</v>
      </c>
      <c r="B53" s="8"/>
      <c r="C53" s="8">
        <f>75</f>
        <v>75</v>
      </c>
      <c r="D53" s="8"/>
      <c r="E53" s="8"/>
      <c r="F53" s="8">
        <f>83000+2669+476+105+75+1125+3000+70</f>
        <v>90520</v>
      </c>
      <c r="G53" s="8"/>
      <c r="H53" s="8"/>
    </row>
    <row r="54" spans="1:8" s="1" customFormat="1" ht="12.75">
      <c r="A54" s="8" t="s">
        <v>64</v>
      </c>
      <c r="B54" s="8"/>
      <c r="C54" s="8">
        <f>75</f>
        <v>75</v>
      </c>
      <c r="D54" s="8"/>
      <c r="E54" s="8"/>
      <c r="F54" s="8">
        <f>83000+75+375</f>
        <v>83450</v>
      </c>
      <c r="G54" s="8"/>
      <c r="H54" s="8"/>
    </row>
    <row r="55" spans="1:8" s="1" customFormat="1" ht="12.75">
      <c r="A55" s="8" t="s">
        <v>65</v>
      </c>
      <c r="B55" s="8"/>
      <c r="C55" s="8">
        <v>70</v>
      </c>
      <c r="D55" s="8"/>
      <c r="E55" s="8"/>
      <c r="F55" s="8">
        <f>83021+70-3000</f>
        <v>80091</v>
      </c>
      <c r="G55" s="8"/>
      <c r="H55" s="8"/>
    </row>
    <row r="56" spans="1:8" s="1" customFormat="1" ht="12.75">
      <c r="A56" s="7" t="s">
        <v>66</v>
      </c>
      <c r="B56" s="7"/>
      <c r="C56" s="8">
        <f>SUM(C52:C55)</f>
        <v>325</v>
      </c>
      <c r="D56" s="8"/>
      <c r="E56" s="8"/>
      <c r="F56" s="8">
        <f>SUM(F52:F55)</f>
        <v>353322</v>
      </c>
      <c r="G56" s="8"/>
      <c r="H56" s="8"/>
    </row>
  </sheetData>
  <mergeCells count="48">
    <mergeCell ref="C9:E9"/>
    <mergeCell ref="F9:H9"/>
    <mergeCell ref="C10:E10"/>
    <mergeCell ref="F10:H10"/>
    <mergeCell ref="C11:E11"/>
    <mergeCell ref="F11:H11"/>
    <mergeCell ref="C12:E12"/>
    <mergeCell ref="F12:H12"/>
    <mergeCell ref="C13:E13"/>
    <mergeCell ref="F13:H13"/>
    <mergeCell ref="C14:E14"/>
    <mergeCell ref="F14:H14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  <mergeCell ref="C28:E28"/>
    <mergeCell ref="F28:H28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51:E51"/>
    <mergeCell ref="F51:H51"/>
    <mergeCell ref="C52:E52"/>
    <mergeCell ref="F52:H52"/>
    <mergeCell ref="C53:E53"/>
    <mergeCell ref="F53:H53"/>
    <mergeCell ref="C54:E54"/>
    <mergeCell ref="F54:H54"/>
    <mergeCell ref="C55:E55"/>
    <mergeCell ref="F55:H55"/>
    <mergeCell ref="C56:E56"/>
    <mergeCell ref="F56:H56"/>
  </mergeCells>
  <printOptions/>
  <pageMargins left="0.7875" right="0.7875" top="0.9840277777777778" bottom="0.9840277777777778" header="0.5118055555555556" footer="0.5118055555555556"/>
  <pageSetup fitToHeight="0" horizontalDpi="300" verticalDpi="300" orientation="portrait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1" customWidth="1"/>
  </cols>
  <sheetData>
    <row r="1" s="1" customFormat="1" ht="12.75"/>
    <row r="2" ht="12.75"/>
  </sheetData>
  <printOptions gridLines="1"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1" customWidth="1"/>
  </cols>
  <sheetData>
    <row r="1" s="1" customFormat="1" ht="12.75"/>
    <row r="2" ht="12.75"/>
  </sheetData>
  <printOptions gridLines="1"/>
  <pageMargins left="0.7875" right="0.7875" top="0.7875" bottom="0.7875" header="0.5118055555555556" footer="0.5118055555555556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</cp:lastModifiedBy>
  <cp:lastPrinted>2004-05-14T11:03:38Z</cp:lastPrinted>
  <dcterms:created xsi:type="dcterms:W3CDTF">2004-05-14T10:38:00Z</dcterms:created>
  <dcterms:modified xsi:type="dcterms:W3CDTF">2004-05-27T10:49:06Z</dcterms:modified>
  <cp:category/>
  <cp:version/>
  <cp:contentType/>
  <cp:contentStatus/>
  <cp:revision>1</cp:revision>
</cp:coreProperties>
</file>