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<sst xmlns="http://schemas.openxmlformats.org/spreadsheetml/2006/main" count="250" uniqueCount="48">
  <si>
    <t>Urząd Miejski w Wołczynie</t>
  </si>
  <si>
    <t>OKRES</t>
  </si>
  <si>
    <t>Razem</t>
  </si>
  <si>
    <t>DOCHODY</t>
  </si>
  <si>
    <t>WYDATKI</t>
  </si>
  <si>
    <t>Szkołę Podstawową w Wierzbicy Górnej</t>
  </si>
  <si>
    <t>dochodów i wydatków budżetowych na rok 2006r. realizowany przez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</si>
  <si>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</si>
  <si>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</si>
  <si>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</si>
  <si>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</si>
  <si>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</si>
  <si>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</si>
  <si>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</si>
  <si>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</si>
  <si>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</si>
  <si>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</si>
  <si>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</si>
  <si>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</si>
  <si>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</si>
  <si>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Harmonogram- po zmianach</t>
  </si>
  <si>
    <t>Szkołę Podstawową Nr 2 w Wołczynie</t>
  </si>
  <si>
    <t>Publiczne Gimnazjum w Wołczynie</t>
  </si>
  <si>
    <t>Załącznik nr 13</t>
  </si>
  <si>
    <t>Załącznik nr 15</t>
  </si>
  <si>
    <t>Załącznik nr 16</t>
  </si>
  <si>
    <t>Załącznik nr 17</t>
  </si>
  <si>
    <t>Szkołę Podstawową Nr 1 w Wołczynie</t>
  </si>
  <si>
    <t>Załącznik nr 18</t>
  </si>
  <si>
    <t>Szkołę Podstawową w Komorznie</t>
  </si>
  <si>
    <t>Załącznik nr 19</t>
  </si>
  <si>
    <t>Szkołę Podstawową w Szymonkowie</t>
  </si>
  <si>
    <t>Załącznik nr 20</t>
  </si>
  <si>
    <t>Szkołę Podstawową w Skałągach</t>
  </si>
  <si>
    <t>Załącznik nr 21</t>
  </si>
  <si>
    <t>Szkołę Podstawową w Wąsicach</t>
  </si>
  <si>
    <t>Załącznik nr 22</t>
  </si>
  <si>
    <t>Ośrodek Pomocy Społecznej w Wołczynie</t>
  </si>
  <si>
    <t>nr  629/2006</t>
  </si>
  <si>
    <t>z dnia 25.10.2006r.</t>
  </si>
  <si>
    <t>nr 629   /2006</t>
  </si>
  <si>
    <t>nr  629 /2006</t>
  </si>
  <si>
    <t>nr   629   /2006</t>
  </si>
  <si>
    <t>nr  629    /2006</t>
  </si>
  <si>
    <t>nr 629     /2006</t>
  </si>
  <si>
    <t xml:space="preserve">Burmistrz </t>
  </si>
  <si>
    <t>mgr Jan Leszek Wiącek</t>
  </si>
  <si>
    <t>Załącznik Nr 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</si>
</sst>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7"/>
  <sheetViews>
    <sheetView tabSelected="1" workbookViewId="0" topLeftCell="A13">
      <selection activeCell="C37" sqref="C3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23</v>
      </c>
    </row>
    <row r="3" spans="1:3" ht="12.75">
      <c r="A3" s="1"/>
      <c r="B3" s="1"/>
      <c r="C3" s="1" t="s">
        <v>19</v>
      </c>
    </row>
    <row r="4" spans="1:3" ht="12.75">
      <c r="A4" s="1"/>
      <c r="B4" s="1"/>
      <c r="C4" s="1" t="s">
        <v>38</v>
      </c>
    </row>
    <row r="5" spans="1:3" ht="12.75">
      <c r="A5" s="1"/>
      <c r="B5" s="1"/>
      <c r="C5" s="1" t="s">
        <v>39</v>
      </c>
    </row>
    <row r="6" spans="1:3" ht="12.75">
      <c r="A6" s="1"/>
      <c r="B6" s="2" t="s">
        <v>20</v>
      </c>
      <c r="C6" s="1"/>
    </row>
    <row r="7" spans="1:3" ht="12.75">
      <c r="A7" s="1" t="s">
        <v>6</v>
      </c>
      <c r="B7" s="1"/>
      <c r="C7" s="1"/>
    </row>
    <row r="8" spans="1:3" ht="12.75">
      <c r="A8" s="1" t="s">
        <v>0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7</v>
      </c>
      <c r="B12" s="4">
        <v>1754991</v>
      </c>
      <c r="C12" s="4">
        <v>971255</v>
      </c>
    </row>
    <row r="13" spans="1:3" ht="12.75">
      <c r="A13" s="4" t="s">
        <v>8</v>
      </c>
      <c r="B13" s="4">
        <f>1882118+358084</f>
        <v>2240202</v>
      </c>
      <c r="C13" s="4">
        <v>970256</v>
      </c>
    </row>
    <row r="14" spans="1:3" ht="12.75">
      <c r="A14" s="4" t="s">
        <v>9</v>
      </c>
      <c r="B14" s="4">
        <f>2364161+358084</f>
        <v>2722245</v>
      </c>
      <c r="C14" s="4">
        <v>1076411</v>
      </c>
    </row>
    <row r="15" spans="1:3" ht="12.75">
      <c r="A15" s="4" t="s">
        <v>10</v>
      </c>
      <c r="B15" s="4">
        <f>1396908+358084</f>
        <v>1754992</v>
      </c>
      <c r="C15" s="4">
        <v>867754</v>
      </c>
    </row>
    <row r="16" spans="1:3" ht="12.75">
      <c r="A16" s="4" t="s">
        <v>11</v>
      </c>
      <c r="B16" s="4">
        <f>1896408+358084+400000</f>
        <v>2654492</v>
      </c>
      <c r="C16" s="4">
        <f>1110839+520000-41400</f>
        <v>1589439</v>
      </c>
    </row>
    <row r="17" spans="1:3" ht="12.75">
      <c r="A17" s="4" t="s">
        <v>12</v>
      </c>
      <c r="B17" s="4">
        <f>1396908+358084+400000+69426</f>
        <v>2224418</v>
      </c>
      <c r="C17" s="4">
        <f>675350+520000+69426-18200</f>
        <v>1246576</v>
      </c>
    </row>
    <row r="18" spans="1:3" ht="12.75">
      <c r="A18" s="4" t="s">
        <v>13</v>
      </c>
      <c r="B18" s="4">
        <f>1396908+358084+400000+102236+41310</f>
        <v>2298538</v>
      </c>
      <c r="C18" s="4">
        <f>947564+520000+22203</f>
        <v>1489767</v>
      </c>
    </row>
    <row r="19" spans="1:3" ht="12.75">
      <c r="A19" s="4" t="s">
        <v>14</v>
      </c>
      <c r="B19" s="4">
        <f>1396908+358084+400000+102237-10778+1028+1150</f>
        <v>2248629</v>
      </c>
      <c r="C19" s="4">
        <f>966745+520000+134400+5162+1150+1028-5000</f>
        <v>1623485</v>
      </c>
    </row>
    <row r="20" spans="1:3" ht="12.75">
      <c r="A20" s="4" t="s">
        <v>15</v>
      </c>
      <c r="B20" s="4">
        <f>1896408+358084+400000</f>
        <v>2654492</v>
      </c>
      <c r="C20" s="4">
        <f>1084808+520000-13600-9000</f>
        <v>1582208</v>
      </c>
    </row>
    <row r="21" spans="1:3" ht="12.75">
      <c r="A21" s="4" t="s">
        <v>16</v>
      </c>
      <c r="B21" s="4">
        <f>1396908+358085+400000+176671-817417+150000+70956</f>
        <v>1735203</v>
      </c>
      <c r="C21" s="4">
        <f>976257+520000+53121-15000-828067+150000+70956</f>
        <v>927267</v>
      </c>
    </row>
    <row r="22" spans="1:3" ht="12.75">
      <c r="A22" s="4" t="s">
        <v>17</v>
      </c>
      <c r="B22" s="4">
        <f>1896408+358084+400000-817417+150000+70956+50000</f>
        <v>2108031</v>
      </c>
      <c r="C22" s="4">
        <f>1475756+520000-9000-828067+150000+70956</f>
        <v>1379645</v>
      </c>
    </row>
    <row r="23" spans="1:3" ht="12.75">
      <c r="A23" s="4" t="s">
        <v>18</v>
      </c>
      <c r="B23" s="4">
        <f>1403101+358085+266889-817417+129032+14300+48772</f>
        <v>1402762</v>
      </c>
      <c r="C23" s="4">
        <f>918670+640123-6900-828067+129032-9444+3317</f>
        <v>846731</v>
      </c>
    </row>
    <row r="24" spans="1:3" ht="12.75">
      <c r="A24" s="4" t="s">
        <v>2</v>
      </c>
      <c r="B24" s="4">
        <f>SUM(B12:B23)</f>
        <v>25798995</v>
      </c>
      <c r="C24" s="4">
        <f>SUM(C12:C23)</f>
        <v>14570794</v>
      </c>
    </row>
    <row r="25" spans="1:3" ht="12.75">
      <c r="A25" s="5"/>
      <c r="B25" s="5" t="s">
        <v>45</v>
      </c>
      <c r="C25" s="5"/>
    </row>
    <row r="26" spans="1:3" ht="12.75">
      <c r="A26" s="1"/>
      <c r="B26" s="5" t="s">
        <v>46</v>
      </c>
      <c r="C26" s="1" t="s">
        <v>47</v>
      </c>
    </row>
    <row r="27" spans="1:3" ht="12.75">
      <c r="A27" s="1"/>
      <c r="B27" s="1"/>
      <c r="C27" s="1" t="s">
        <v>19</v>
      </c>
    </row>
    <row r="28" spans="1:3" ht="12.75">
      <c r="A28" s="1"/>
      <c r="B28" s="1"/>
      <c r="C28" s="1" t="s">
        <v>40</v>
      </c>
    </row>
    <row r="29" spans="1:3" ht="12.75">
      <c r="A29" s="1"/>
      <c r="B29" s="1"/>
      <c r="C29" s="1" t="s">
        <v>39</v>
      </c>
    </row>
    <row r="30" spans="1:3" ht="12.75">
      <c r="A30" s="1"/>
      <c r="B30" s="2" t="s">
        <v>20</v>
      </c>
      <c r="C30" s="1"/>
    </row>
    <row r="31" spans="1:3" ht="12.75">
      <c r="A31" s="1" t="s">
        <v>6</v>
      </c>
      <c r="B31" s="1"/>
      <c r="C31" s="1"/>
    </row>
    <row r="32" spans="1:3" ht="12.75">
      <c r="A32" s="1" t="s">
        <v>22</v>
      </c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3" t="s">
        <v>1</v>
      </c>
      <c r="B35" s="3" t="s">
        <v>3</v>
      </c>
      <c r="C35" s="3" t="s">
        <v>4</v>
      </c>
    </row>
    <row r="36" spans="1:3" ht="12.75">
      <c r="A36" s="4" t="s">
        <v>7</v>
      </c>
      <c r="B36" s="4">
        <v>281</v>
      </c>
      <c r="C36" s="4">
        <v>188832</v>
      </c>
    </row>
    <row r="37" spans="1:3" ht="12.75">
      <c r="A37" s="4" t="s">
        <v>8</v>
      </c>
      <c r="B37" s="4">
        <v>281</v>
      </c>
      <c r="C37" s="4">
        <v>188832</v>
      </c>
    </row>
    <row r="38" spans="1:3" ht="12.75">
      <c r="A38" s="4" t="s">
        <v>9</v>
      </c>
      <c r="B38" s="4">
        <v>281</v>
      </c>
      <c r="C38" s="4">
        <v>318832</v>
      </c>
    </row>
    <row r="39" spans="1:3" ht="12.75">
      <c r="A39" s="4" t="s">
        <v>10</v>
      </c>
      <c r="B39" s="4">
        <v>281</v>
      </c>
      <c r="C39" s="4">
        <v>218008</v>
      </c>
    </row>
    <row r="40" spans="1:3" ht="12.75">
      <c r="A40" s="4" t="s">
        <v>11</v>
      </c>
      <c r="B40" s="4">
        <v>281</v>
      </c>
      <c r="C40" s="4">
        <v>277008</v>
      </c>
    </row>
    <row r="41" spans="1:3" ht="12.75">
      <c r="A41" s="4" t="s">
        <v>12</v>
      </c>
      <c r="B41" s="4">
        <v>2668</v>
      </c>
      <c r="C41" s="4">
        <v>196538</v>
      </c>
    </row>
    <row r="42" spans="1:3" ht="12.75">
      <c r="A42" s="4" t="s">
        <v>13</v>
      </c>
      <c r="B42" s="4">
        <v>0</v>
      </c>
      <c r="C42" s="4">
        <v>188832</v>
      </c>
    </row>
    <row r="43" spans="1:3" ht="12.75">
      <c r="A43" s="4" t="s">
        <v>14</v>
      </c>
      <c r="B43" s="4">
        <v>0</v>
      </c>
      <c r="C43" s="4">
        <v>191819</v>
      </c>
    </row>
    <row r="44" spans="1:3" ht="12.75">
      <c r="A44" s="4" t="s">
        <v>15</v>
      </c>
      <c r="B44" s="4">
        <v>472</v>
      </c>
      <c r="C44" s="4">
        <f>214810+2220</f>
        <v>217030</v>
      </c>
    </row>
    <row r="45" spans="1:3" ht="12.75">
      <c r="A45" s="4" t="s">
        <v>16</v>
      </c>
      <c r="B45" s="4">
        <v>472</v>
      </c>
      <c r="C45" s="4">
        <f>188832+5200</f>
        <v>194032</v>
      </c>
    </row>
    <row r="46" spans="1:3" ht="12.75">
      <c r="A46" s="4" t="s">
        <v>17</v>
      </c>
      <c r="B46" s="4">
        <f>473+2340</f>
        <v>2813</v>
      </c>
      <c r="C46" s="4">
        <f>188832+5873</f>
        <v>194705</v>
      </c>
    </row>
    <row r="47" spans="1:3" ht="12.75">
      <c r="A47" s="4" t="s">
        <v>18</v>
      </c>
      <c r="B47" s="4">
        <v>484</v>
      </c>
      <c r="C47" s="4">
        <f>188872+5873</f>
        <v>194745</v>
      </c>
    </row>
    <row r="48" spans="1:3" ht="12.75">
      <c r="A48" s="4" t="s">
        <v>2</v>
      </c>
      <c r="B48" s="4">
        <f>SUM(B36:B47)</f>
        <v>8314</v>
      </c>
      <c r="C48" s="4">
        <f>SUM(C36:C47)</f>
        <v>2569213</v>
      </c>
    </row>
    <row r="49" spans="1:3" ht="12.75">
      <c r="A49" s="5"/>
      <c r="B49" s="5"/>
      <c r="C49" s="5"/>
    </row>
    <row r="50" spans="1:3" ht="12.75">
      <c r="A50" s="5"/>
      <c r="B50" s="5"/>
      <c r="C50" s="5" t="s">
        <v>45</v>
      </c>
    </row>
    <row r="51" spans="1:3" ht="12.75">
      <c r="A51" s="5"/>
      <c r="B51" s="5"/>
      <c r="C51" s="5" t="s">
        <v>46</v>
      </c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1"/>
      <c r="B58" s="1"/>
      <c r="C58" s="1"/>
    </row>
    <row r="59" spans="1:3" ht="12.75">
      <c r="A59" s="1"/>
      <c r="B59" s="1"/>
      <c r="C59" s="1" t="s">
        <v>24</v>
      </c>
    </row>
    <row r="60" spans="1:3" ht="12.75">
      <c r="A60" s="1"/>
      <c r="B60" s="1"/>
      <c r="C60" s="1" t="s">
        <v>19</v>
      </c>
    </row>
    <row r="61" spans="1:3" ht="12.75">
      <c r="A61" s="1"/>
      <c r="B61" s="1"/>
      <c r="C61" s="1" t="s">
        <v>41</v>
      </c>
    </row>
    <row r="62" spans="1:3" ht="12.75">
      <c r="A62" s="1"/>
      <c r="B62" s="1"/>
      <c r="C62" s="1" t="s">
        <v>39</v>
      </c>
    </row>
    <row r="63" spans="1:3" ht="12.75">
      <c r="A63" s="1"/>
      <c r="B63" s="2" t="s">
        <v>20</v>
      </c>
      <c r="C63" s="1"/>
    </row>
    <row r="64" spans="1:3" ht="12.75">
      <c r="A64" s="1" t="s">
        <v>6</v>
      </c>
      <c r="B64" s="1"/>
      <c r="C64" s="1"/>
    </row>
    <row r="65" spans="1:3" ht="12.75">
      <c r="A65" s="1" t="s">
        <v>5</v>
      </c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3" t="s">
        <v>1</v>
      </c>
      <c r="B68" s="3" t="s">
        <v>3</v>
      </c>
      <c r="C68" s="3" t="s">
        <v>4</v>
      </c>
    </row>
    <row r="69" spans="1:3" ht="12.75">
      <c r="A69" s="4" t="s">
        <v>7</v>
      </c>
      <c r="B69" s="4">
        <v>4457</v>
      </c>
      <c r="C69" s="4">
        <v>72036</v>
      </c>
    </row>
    <row r="70" spans="1:3" ht="12.75">
      <c r="A70" s="4" t="s">
        <v>8</v>
      </c>
      <c r="B70" s="4">
        <v>4457</v>
      </c>
      <c r="C70" s="4">
        <v>72036</v>
      </c>
    </row>
    <row r="71" spans="1:3" ht="12.75">
      <c r="A71" s="4" t="s">
        <v>9</v>
      </c>
      <c r="B71" s="4">
        <v>4457</v>
      </c>
      <c r="C71" s="4">
        <v>112636</v>
      </c>
    </row>
    <row r="72" spans="1:3" ht="12.75">
      <c r="A72" s="4" t="s">
        <v>10</v>
      </c>
      <c r="B72" s="4">
        <v>4457</v>
      </c>
      <c r="C72" s="4">
        <v>82692</v>
      </c>
    </row>
    <row r="73" spans="1:3" ht="12.75">
      <c r="A73" s="4" t="s">
        <v>11</v>
      </c>
      <c r="B73" s="4">
        <f>4457+800</f>
        <v>5257</v>
      </c>
      <c r="C73" s="4">
        <f>99601+24400+3690</f>
        <v>127691</v>
      </c>
    </row>
    <row r="74" spans="1:3" ht="12.75">
      <c r="A74" s="4" t="s">
        <v>12</v>
      </c>
      <c r="B74" s="4">
        <f>4457+800</f>
        <v>5257</v>
      </c>
      <c r="C74" s="4">
        <f>72036+1530</f>
        <v>73566</v>
      </c>
    </row>
    <row r="75" spans="1:3" ht="12.75">
      <c r="A75" s="4" t="s">
        <v>13</v>
      </c>
      <c r="B75" s="4">
        <f>650+800</f>
        <v>1450</v>
      </c>
      <c r="C75" s="4">
        <v>79016</v>
      </c>
    </row>
    <row r="76" spans="1:3" ht="12.75">
      <c r="A76" s="4" t="s">
        <v>14</v>
      </c>
      <c r="B76" s="4">
        <v>650</v>
      </c>
      <c r="C76" s="4">
        <f>69016+10000+400</f>
        <v>79416</v>
      </c>
    </row>
    <row r="77" spans="1:3" ht="12.75">
      <c r="A77" s="4" t="s">
        <v>15</v>
      </c>
      <c r="B77" s="4">
        <v>4457</v>
      </c>
      <c r="C77" s="4">
        <f>81223+12000+582</f>
        <v>93805</v>
      </c>
    </row>
    <row r="78" spans="1:3" ht="12.75">
      <c r="A78" s="4" t="s">
        <v>16</v>
      </c>
      <c r="B78" s="4">
        <v>4457</v>
      </c>
      <c r="C78" s="4">
        <f>72036+14000+6500</f>
        <v>92536</v>
      </c>
    </row>
    <row r="79" spans="1:3" ht="12.75">
      <c r="A79" s="4" t="s">
        <v>17</v>
      </c>
      <c r="B79" s="4">
        <f>4457+1200</f>
        <v>5657</v>
      </c>
      <c r="C79" s="4">
        <f>72036+6500+802+1200</f>
        <v>80538</v>
      </c>
    </row>
    <row r="80" spans="1:3" ht="12.75">
      <c r="A80" s="4" t="s">
        <v>18</v>
      </c>
      <c r="B80" s="4">
        <v>4457</v>
      </c>
      <c r="C80" s="4">
        <f>72218+6750</f>
        <v>78968</v>
      </c>
    </row>
    <row r="81" spans="1:3" ht="12.75">
      <c r="A81" s="4" t="s">
        <v>2</v>
      </c>
      <c r="B81" s="4">
        <f>SUM(B68:B80)</f>
        <v>49470</v>
      </c>
      <c r="C81" s="4">
        <f>SUM(C69:C80)</f>
        <v>1044936</v>
      </c>
    </row>
    <row r="82" spans="1:3" ht="12.75">
      <c r="A82" s="5"/>
      <c r="B82" s="5"/>
      <c r="C82" s="5" t="s">
        <v>45</v>
      </c>
    </row>
    <row r="83" spans="1:3" ht="12.75">
      <c r="A83" s="1"/>
      <c r="B83" s="1"/>
      <c r="C83" s="1" t="s">
        <v>46</v>
      </c>
    </row>
    <row r="84" spans="1:3" ht="12.75">
      <c r="A84" s="5"/>
      <c r="B84" s="5"/>
      <c r="C84" s="5" t="s">
        <v>25</v>
      </c>
    </row>
    <row r="85" spans="1:3" ht="12.75">
      <c r="A85" s="5"/>
      <c r="B85" s="5"/>
      <c r="C85" s="5" t="s">
        <v>19</v>
      </c>
    </row>
    <row r="86" spans="1:3" ht="12.75">
      <c r="A86" s="5"/>
      <c r="B86" s="5"/>
      <c r="C86" s="5" t="s">
        <v>42</v>
      </c>
    </row>
    <row r="87" spans="1:3" ht="12.75">
      <c r="A87" s="1"/>
      <c r="B87" s="1"/>
      <c r="C87" s="1" t="s">
        <v>39</v>
      </c>
    </row>
    <row r="88" spans="1:3" ht="12.75">
      <c r="A88" s="1"/>
      <c r="B88" s="2" t="s">
        <v>20</v>
      </c>
      <c r="C88" s="1"/>
    </row>
    <row r="89" spans="1:3" ht="12.75">
      <c r="A89" s="1" t="s">
        <v>6</v>
      </c>
      <c r="B89" s="1"/>
      <c r="C89" s="1"/>
    </row>
    <row r="90" spans="1:3" ht="12.75">
      <c r="A90" s="1" t="s">
        <v>21</v>
      </c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3" t="s">
        <v>1</v>
      </c>
      <c r="B93" s="3" t="s">
        <v>3</v>
      </c>
      <c r="C93" s="3" t="s">
        <v>4</v>
      </c>
    </row>
    <row r="94" spans="1:3" ht="12.75">
      <c r="A94" s="4" t="s">
        <v>7</v>
      </c>
      <c r="B94" s="4">
        <v>1962</v>
      </c>
      <c r="C94" s="4">
        <v>92345</v>
      </c>
    </row>
    <row r="95" spans="1:3" ht="12.75">
      <c r="A95" s="4" t="s">
        <v>8</v>
      </c>
      <c r="B95" s="4">
        <v>1962</v>
      </c>
      <c r="C95" s="4">
        <v>92345</v>
      </c>
    </row>
    <row r="96" spans="1:3" ht="12.75">
      <c r="A96" s="4" t="s">
        <v>9</v>
      </c>
      <c r="B96" s="4">
        <v>1962</v>
      </c>
      <c r="C96" s="4">
        <v>163845</v>
      </c>
    </row>
    <row r="97" spans="1:3" ht="12.75">
      <c r="A97" s="4" t="s">
        <v>10</v>
      </c>
      <c r="B97" s="4">
        <v>1962</v>
      </c>
      <c r="C97" s="4">
        <v>142440</v>
      </c>
    </row>
    <row r="98" spans="1:3" ht="12.75">
      <c r="A98" s="4" t="s">
        <v>11</v>
      </c>
      <c r="B98" s="4">
        <v>1962</v>
      </c>
      <c r="C98" s="4">
        <v>137646</v>
      </c>
    </row>
    <row r="99" spans="1:3" ht="12.75">
      <c r="A99" s="4" t="s">
        <v>12</v>
      </c>
      <c r="B99" s="4">
        <v>1962</v>
      </c>
      <c r="C99" s="4">
        <v>92711</v>
      </c>
    </row>
    <row r="100" spans="1:3" ht="12.75">
      <c r="A100" s="4" t="s">
        <v>13</v>
      </c>
      <c r="B100" s="4">
        <v>0</v>
      </c>
      <c r="C100" s="4">
        <v>88665</v>
      </c>
    </row>
    <row r="101" spans="1:3" ht="12.75">
      <c r="A101" s="4" t="s">
        <v>14</v>
      </c>
      <c r="B101" s="4">
        <v>0</v>
      </c>
      <c r="C101" s="4">
        <v>95265</v>
      </c>
    </row>
    <row r="102" spans="1:3" ht="12.75">
      <c r="A102" s="4" t="s">
        <v>15</v>
      </c>
      <c r="B102" s="4">
        <v>1962</v>
      </c>
      <c r="C102" s="4">
        <f>105258+41800+2696</f>
        <v>149754</v>
      </c>
    </row>
    <row r="103" spans="1:3" ht="12.75">
      <c r="A103" s="4" t="s">
        <v>16</v>
      </c>
      <c r="B103" s="4">
        <v>1962</v>
      </c>
      <c r="C103" s="4">
        <f>92345-5100+2300</f>
        <v>89545</v>
      </c>
    </row>
    <row r="104" spans="1:3" ht="12.75">
      <c r="A104" s="4" t="s">
        <v>17</v>
      </c>
      <c r="B104" s="4">
        <v>1962</v>
      </c>
      <c r="C104" s="4">
        <f>92345-6000+2300+967</f>
        <v>89612</v>
      </c>
    </row>
    <row r="105" spans="1:3" ht="12.75">
      <c r="A105" s="4" t="s">
        <v>18</v>
      </c>
      <c r="B105" s="4">
        <v>1957</v>
      </c>
      <c r="C105" s="4">
        <f>92470-5000+2400</f>
        <v>89870</v>
      </c>
    </row>
    <row r="106" spans="1:3" ht="12.75">
      <c r="A106" s="4" t="s">
        <v>2</v>
      </c>
      <c r="B106" s="4">
        <f>SUM(B94:B105)</f>
        <v>19615</v>
      </c>
      <c r="C106" s="4">
        <f>SUM(C94:C105)</f>
        <v>1324043</v>
      </c>
    </row>
    <row r="107" spans="1:3" ht="12.75">
      <c r="A107" s="5"/>
      <c r="B107" s="5"/>
      <c r="C107" s="5"/>
    </row>
    <row r="108" spans="1:3" ht="12.75">
      <c r="A108" s="5"/>
      <c r="B108" s="5"/>
      <c r="C108" s="5" t="s">
        <v>45</v>
      </c>
    </row>
    <row r="109" spans="1:3" ht="12.75">
      <c r="A109" s="5"/>
      <c r="B109" s="5"/>
      <c r="C109" s="5" t="s">
        <v>46</v>
      </c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 t="s">
        <v>26</v>
      </c>
    </row>
    <row r="116" spans="1:3" ht="12.75">
      <c r="A116" s="5"/>
      <c r="B116" s="5"/>
      <c r="C116" s="5" t="s">
        <v>19</v>
      </c>
    </row>
    <row r="117" spans="1:3" ht="12.75">
      <c r="A117" s="5"/>
      <c r="B117" s="5"/>
      <c r="C117" s="5" t="s">
        <v>43</v>
      </c>
    </row>
    <row r="118" spans="1:3" ht="12.75">
      <c r="A118" s="1"/>
      <c r="B118" s="1"/>
      <c r="C118" s="1" t="s">
        <v>39</v>
      </c>
    </row>
    <row r="119" spans="1:3" ht="12.75">
      <c r="A119" s="1"/>
      <c r="B119" s="2" t="s">
        <v>20</v>
      </c>
      <c r="C119" s="1"/>
    </row>
    <row r="120" spans="1:3" ht="12.75">
      <c r="A120" s="1" t="s">
        <v>6</v>
      </c>
      <c r="B120" s="1"/>
      <c r="C120" s="1"/>
    </row>
    <row r="121" spans="1:3" ht="12.75">
      <c r="A121" s="1" t="s">
        <v>27</v>
      </c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3" t="s">
        <v>1</v>
      </c>
      <c r="B124" s="3" t="s">
        <v>3</v>
      </c>
      <c r="C124" s="3" t="s">
        <v>4</v>
      </c>
    </row>
    <row r="125" spans="1:3" ht="12.75">
      <c r="A125" s="4" t="s">
        <v>7</v>
      </c>
      <c r="B125" s="4">
        <v>3080</v>
      </c>
      <c r="C125" s="4">
        <v>117278</v>
      </c>
    </row>
    <row r="126" spans="1:3" ht="12.75">
      <c r="A126" s="4" t="s">
        <v>8</v>
      </c>
      <c r="B126" s="4">
        <v>3080</v>
      </c>
      <c r="C126" s="4">
        <v>117278</v>
      </c>
    </row>
    <row r="127" spans="1:3" ht="12.75">
      <c r="A127" s="4" t="s">
        <v>9</v>
      </c>
      <c r="B127" s="4">
        <v>3080</v>
      </c>
      <c r="C127" s="4">
        <v>200632</v>
      </c>
    </row>
    <row r="128" spans="1:3" ht="12.75">
      <c r="A128" s="4" t="s">
        <v>10</v>
      </c>
      <c r="B128" s="4">
        <v>3080</v>
      </c>
      <c r="C128" s="4">
        <v>135041</v>
      </c>
    </row>
    <row r="129" spans="1:3" ht="12.75">
      <c r="A129" s="4" t="s">
        <v>11</v>
      </c>
      <c r="B129" s="4">
        <v>3080</v>
      </c>
      <c r="C129" s="4">
        <v>186008</v>
      </c>
    </row>
    <row r="130" spans="1:3" ht="12.75">
      <c r="A130" s="4" t="s">
        <v>12</v>
      </c>
      <c r="B130" s="4">
        <v>3080</v>
      </c>
      <c r="C130" s="4">
        <v>120372</v>
      </c>
    </row>
    <row r="131" spans="1:3" ht="12.75">
      <c r="A131" s="4" t="s">
        <v>13</v>
      </c>
      <c r="B131" s="4">
        <v>0</v>
      </c>
      <c r="C131" s="4">
        <v>115078</v>
      </c>
    </row>
    <row r="132" spans="1:3" ht="12.75">
      <c r="A132" s="4" t="s">
        <v>14</v>
      </c>
      <c r="B132" s="4">
        <v>0</v>
      </c>
      <c r="C132" s="4">
        <v>116828</v>
      </c>
    </row>
    <row r="133" spans="1:3" ht="12.75">
      <c r="A133" s="4" t="s">
        <v>15</v>
      </c>
      <c r="B133" s="4">
        <v>3330</v>
      </c>
      <c r="C133" s="4">
        <v>151647</v>
      </c>
    </row>
    <row r="134" spans="1:3" ht="12.75">
      <c r="A134" s="4" t="s">
        <v>16</v>
      </c>
      <c r="B134" s="4">
        <v>3330</v>
      </c>
      <c r="C134" s="4">
        <v>119378</v>
      </c>
    </row>
    <row r="135" spans="1:3" ht="12.75">
      <c r="A135" s="4" t="s">
        <v>17</v>
      </c>
      <c r="B135" s="4">
        <v>3330</v>
      </c>
      <c r="C135" s="4">
        <f>111278+1618</f>
        <v>112896</v>
      </c>
    </row>
    <row r="136" spans="1:3" ht="12.75">
      <c r="A136" s="4" t="s">
        <v>18</v>
      </c>
      <c r="B136" s="4">
        <v>3280</v>
      </c>
      <c r="C136" s="4">
        <v>111447</v>
      </c>
    </row>
    <row r="137" spans="1:3" ht="12.75">
      <c r="A137" s="4" t="s">
        <v>2</v>
      </c>
      <c r="B137" s="4">
        <f>SUM(B125:B136)</f>
        <v>31750</v>
      </c>
      <c r="C137" s="4">
        <f>SUM(C125:C136)</f>
        <v>1603883</v>
      </c>
    </row>
    <row r="138" spans="1:3" ht="12.75">
      <c r="A138" s="5"/>
      <c r="B138" s="5"/>
      <c r="C138" s="5" t="s">
        <v>45</v>
      </c>
    </row>
    <row r="139" spans="1:3" ht="12.75">
      <c r="A139" s="5"/>
      <c r="B139" s="5"/>
      <c r="C139" s="5" t="s">
        <v>46</v>
      </c>
    </row>
    <row r="140" spans="1:3" ht="12.75">
      <c r="A140" s="5"/>
      <c r="B140" s="5"/>
      <c r="C140" s="5" t="s">
        <v>28</v>
      </c>
    </row>
    <row r="141" spans="1:3" ht="12.75">
      <c r="A141" s="5"/>
      <c r="B141" s="5"/>
      <c r="C141" s="5" t="s">
        <v>19</v>
      </c>
    </row>
    <row r="142" spans="1:3" ht="12.75">
      <c r="A142" s="5"/>
      <c r="B142" s="5"/>
      <c r="C142" s="5" t="s">
        <v>43</v>
      </c>
    </row>
    <row r="143" spans="1:3" ht="12.75">
      <c r="A143" s="1"/>
      <c r="B143" s="1"/>
      <c r="C143" s="1" t="s">
        <v>39</v>
      </c>
    </row>
    <row r="144" spans="1:3" ht="12.75">
      <c r="A144" s="1"/>
      <c r="B144" s="2" t="s">
        <v>20</v>
      </c>
      <c r="C144" s="1"/>
    </row>
    <row r="145" spans="1:3" ht="12.75">
      <c r="A145" s="1" t="s">
        <v>6</v>
      </c>
      <c r="B145" s="1"/>
      <c r="C145" s="1"/>
    </row>
    <row r="146" spans="1:3" ht="12.75">
      <c r="A146" s="1" t="s">
        <v>29</v>
      </c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3" t="s">
        <v>1</v>
      </c>
      <c r="B149" s="3" t="s">
        <v>3</v>
      </c>
      <c r="C149" s="3" t="s">
        <v>4</v>
      </c>
    </row>
    <row r="150" spans="1:3" ht="12.75">
      <c r="A150" s="4" t="s">
        <v>7</v>
      </c>
      <c r="B150" s="4">
        <v>3060</v>
      </c>
      <c r="C150" s="4">
        <v>55675</v>
      </c>
    </row>
    <row r="151" spans="1:3" ht="12.75">
      <c r="A151" s="4" t="s">
        <v>8</v>
      </c>
      <c r="B151" s="4">
        <v>3060</v>
      </c>
      <c r="C151" s="4">
        <v>55675</v>
      </c>
    </row>
    <row r="152" spans="1:3" ht="12.75">
      <c r="A152" s="4" t="s">
        <v>9</v>
      </c>
      <c r="B152" s="4">
        <v>3060</v>
      </c>
      <c r="C152" s="4">
        <v>96588</v>
      </c>
    </row>
    <row r="153" spans="1:3" ht="12.75">
      <c r="A153" s="4" t="s">
        <v>10</v>
      </c>
      <c r="B153" s="4">
        <v>3060</v>
      </c>
      <c r="C153" s="4">
        <v>62027</v>
      </c>
    </row>
    <row r="154" spans="1:3" ht="12.75">
      <c r="A154" s="4" t="s">
        <v>11</v>
      </c>
      <c r="B154" s="4">
        <v>3060</v>
      </c>
      <c r="C154" s="4">
        <v>80692</v>
      </c>
    </row>
    <row r="155" spans="1:3" ht="12.75">
      <c r="A155" s="4" t="s">
        <v>12</v>
      </c>
      <c r="B155" s="4">
        <v>3060</v>
      </c>
      <c r="C155" s="4">
        <v>57076</v>
      </c>
    </row>
    <row r="156" spans="1:3" ht="12.75">
      <c r="A156" s="4" t="s">
        <v>13</v>
      </c>
      <c r="B156" s="4">
        <v>0</v>
      </c>
      <c r="C156" s="4">
        <v>53675</v>
      </c>
    </row>
    <row r="157" spans="1:3" ht="12.75">
      <c r="A157" s="4" t="s">
        <v>14</v>
      </c>
      <c r="B157" s="4">
        <v>0</v>
      </c>
      <c r="C157" s="4">
        <v>54075</v>
      </c>
    </row>
    <row r="158" spans="1:3" ht="12.75">
      <c r="A158" s="4" t="s">
        <v>15</v>
      </c>
      <c r="B158" s="4">
        <v>3060</v>
      </c>
      <c r="C158" s="4">
        <v>74913</v>
      </c>
    </row>
    <row r="159" spans="1:3" ht="12.75">
      <c r="A159" s="4" t="s">
        <v>16</v>
      </c>
      <c r="B159" s="4">
        <v>3060</v>
      </c>
      <c r="C159" s="4">
        <v>55675</v>
      </c>
    </row>
    <row r="160" spans="1:3" ht="12.75">
      <c r="A160" s="4" t="s">
        <v>17</v>
      </c>
      <c r="B160" s="4">
        <f>3060+455</f>
        <v>3515</v>
      </c>
      <c r="C160" s="4">
        <f>55675+485+1272+6521</f>
        <v>63953</v>
      </c>
    </row>
    <row r="161" spans="1:3" ht="12.75">
      <c r="A161" s="4" t="s">
        <v>18</v>
      </c>
      <c r="B161" s="4">
        <v>3060</v>
      </c>
      <c r="C161" s="4">
        <v>55811</v>
      </c>
    </row>
    <row r="162" spans="1:3" ht="12.75">
      <c r="A162" s="4" t="s">
        <v>2</v>
      </c>
      <c r="B162" s="4">
        <f>SUM(B150:B161)</f>
        <v>31055</v>
      </c>
      <c r="C162" s="4">
        <f>SUM(C150:C161)</f>
        <v>765835</v>
      </c>
    </row>
    <row r="163" spans="1:3" ht="12.75">
      <c r="A163" s="5"/>
      <c r="B163" s="5"/>
      <c r="C163" s="5"/>
    </row>
    <row r="164" spans="1:3" ht="12.75">
      <c r="A164" s="5"/>
      <c r="B164" s="5"/>
      <c r="C164" s="5" t="s">
        <v>45</v>
      </c>
    </row>
    <row r="165" spans="1:3" ht="12.75">
      <c r="A165" s="5"/>
      <c r="B165" s="5"/>
      <c r="C165" s="5" t="s">
        <v>46</v>
      </c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70" spans="1:3" ht="12.75">
      <c r="A170" s="5"/>
      <c r="B170" s="5"/>
      <c r="C170" s="5" t="s">
        <v>30</v>
      </c>
    </row>
    <row r="171" spans="1:3" ht="12.75">
      <c r="A171" s="5"/>
      <c r="B171" s="5"/>
      <c r="C171" s="5" t="s">
        <v>19</v>
      </c>
    </row>
    <row r="172" spans="1:3" ht="12.75">
      <c r="A172" s="5"/>
      <c r="B172" s="5"/>
      <c r="C172" s="5" t="s">
        <v>44</v>
      </c>
    </row>
    <row r="173" spans="1:3" ht="12.75">
      <c r="A173" s="1"/>
      <c r="B173" s="1"/>
      <c r="C173" s="1" t="s">
        <v>39</v>
      </c>
    </row>
    <row r="174" spans="1:3" ht="12.75">
      <c r="A174" s="1"/>
      <c r="B174" s="2" t="s">
        <v>20</v>
      </c>
      <c r="C174" s="1"/>
    </row>
    <row r="175" spans="1:3" ht="12.75">
      <c r="A175" s="1" t="s">
        <v>6</v>
      </c>
      <c r="B175" s="1"/>
      <c r="C175" s="1"/>
    </row>
    <row r="176" spans="1:3" ht="12.75">
      <c r="A176" s="1" t="s">
        <v>31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7</v>
      </c>
      <c r="B180" s="4">
        <v>612</v>
      </c>
      <c r="C180" s="4">
        <v>35863</v>
      </c>
    </row>
    <row r="181" spans="1:3" ht="12.75">
      <c r="A181" s="4" t="s">
        <v>8</v>
      </c>
      <c r="B181" s="4">
        <v>612</v>
      </c>
      <c r="C181" s="4">
        <v>35863</v>
      </c>
    </row>
    <row r="182" spans="1:3" ht="12.75">
      <c r="A182" s="4" t="s">
        <v>9</v>
      </c>
      <c r="B182" s="4">
        <v>612</v>
      </c>
      <c r="C182" s="4">
        <v>58002</v>
      </c>
    </row>
    <row r="183" spans="1:3" ht="12.75">
      <c r="A183" s="4" t="s">
        <v>10</v>
      </c>
      <c r="B183" s="4">
        <v>612</v>
      </c>
      <c r="C183" s="4">
        <v>41521</v>
      </c>
    </row>
    <row r="184" spans="1:3" ht="12.75">
      <c r="A184" s="4" t="s">
        <v>11</v>
      </c>
      <c r="B184" s="4">
        <v>612</v>
      </c>
      <c r="C184" s="4">
        <v>52616</v>
      </c>
    </row>
    <row r="185" spans="1:3" ht="12.75">
      <c r="A185" s="4" t="s">
        <v>12</v>
      </c>
      <c r="B185" s="4">
        <v>612</v>
      </c>
      <c r="C185" s="4">
        <v>36809</v>
      </c>
    </row>
    <row r="186" spans="1:3" ht="12.75">
      <c r="A186" s="4" t="s">
        <v>13</v>
      </c>
      <c r="B186" s="4">
        <v>1012</v>
      </c>
      <c r="C186" s="4">
        <v>35863</v>
      </c>
    </row>
    <row r="187" spans="1:3" ht="12.75">
      <c r="A187" s="4" t="s">
        <v>14</v>
      </c>
      <c r="B187" s="4">
        <v>612</v>
      </c>
      <c r="C187" s="4">
        <v>36463</v>
      </c>
    </row>
    <row r="188" spans="1:3" ht="12.75">
      <c r="A188" s="4" t="s">
        <v>15</v>
      </c>
      <c r="B188" s="4">
        <v>631</v>
      </c>
      <c r="C188" s="4">
        <v>46176</v>
      </c>
    </row>
    <row r="189" spans="1:3" ht="12.75">
      <c r="A189" s="4" t="s">
        <v>16</v>
      </c>
      <c r="B189" s="4">
        <v>612</v>
      </c>
      <c r="C189" s="4">
        <v>35863</v>
      </c>
    </row>
    <row r="190" spans="1:3" ht="12.75">
      <c r="A190" s="4" t="s">
        <v>17</v>
      </c>
      <c r="B190" s="4">
        <v>612</v>
      </c>
      <c r="C190" s="4">
        <f>35863+485</f>
        <v>36348</v>
      </c>
    </row>
    <row r="191" spans="1:3" ht="12.75">
      <c r="A191" s="4" t="s">
        <v>18</v>
      </c>
      <c r="B191" s="4">
        <v>607</v>
      </c>
      <c r="C191" s="4">
        <v>35989</v>
      </c>
    </row>
    <row r="192" spans="1:3" ht="12.75">
      <c r="A192" s="4" t="s">
        <v>2</v>
      </c>
      <c r="B192" s="4">
        <f>SUM(B180:B191)</f>
        <v>7758</v>
      </c>
      <c r="C192" s="4">
        <f>SUM(C180:C191)</f>
        <v>487376</v>
      </c>
    </row>
    <row r="193" ht="12.75">
      <c r="C193" t="s">
        <v>45</v>
      </c>
    </row>
    <row r="194" ht="12.75">
      <c r="C194" t="s">
        <v>46</v>
      </c>
    </row>
    <row r="195" spans="1:3" ht="12.75">
      <c r="A195" s="5"/>
      <c r="B195" s="5"/>
      <c r="C195" s="5" t="s">
        <v>32</v>
      </c>
    </row>
    <row r="196" spans="1:3" ht="12.75">
      <c r="A196" s="5"/>
      <c r="B196" s="5"/>
      <c r="C196" s="5" t="s">
        <v>19</v>
      </c>
    </row>
    <row r="197" spans="1:3" ht="12.75">
      <c r="A197" s="5"/>
      <c r="B197" s="5"/>
      <c r="C197" s="5" t="s">
        <v>43</v>
      </c>
    </row>
    <row r="198" spans="1:3" ht="12.75">
      <c r="A198" s="1"/>
      <c r="B198" s="1"/>
      <c r="C198" s="1" t="s">
        <v>39</v>
      </c>
    </row>
    <row r="199" spans="1:3" ht="12.75">
      <c r="A199" s="1"/>
      <c r="B199" s="2" t="s">
        <v>20</v>
      </c>
      <c r="C199" s="1"/>
    </row>
    <row r="200" spans="1:3" ht="12.75">
      <c r="A200" s="1" t="s">
        <v>6</v>
      </c>
      <c r="B200" s="1"/>
      <c r="C200" s="1"/>
    </row>
    <row r="201" spans="1:3" ht="12.75">
      <c r="A201" s="1" t="s">
        <v>33</v>
      </c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3" t="s">
        <v>1</v>
      </c>
      <c r="B204" s="3" t="s">
        <v>3</v>
      </c>
      <c r="C204" s="3" t="s">
        <v>4</v>
      </c>
    </row>
    <row r="205" spans="1:3" ht="12.75">
      <c r="A205" s="4" t="s">
        <v>7</v>
      </c>
      <c r="B205" s="4">
        <v>1266</v>
      </c>
      <c r="C205" s="4">
        <v>42969</v>
      </c>
    </row>
    <row r="206" spans="1:3" ht="12.75">
      <c r="A206" s="4" t="s">
        <v>8</v>
      </c>
      <c r="B206" s="4">
        <v>1266</v>
      </c>
      <c r="C206" s="4">
        <v>42969</v>
      </c>
    </row>
    <row r="207" spans="1:3" ht="12.75">
      <c r="A207" s="4" t="s">
        <v>9</v>
      </c>
      <c r="B207" s="4">
        <v>1266</v>
      </c>
      <c r="C207" s="4">
        <v>71480</v>
      </c>
    </row>
    <row r="208" spans="1:3" ht="12.75">
      <c r="A208" s="4" t="s">
        <v>10</v>
      </c>
      <c r="B208" s="4">
        <v>1266</v>
      </c>
      <c r="C208" s="4">
        <v>49498</v>
      </c>
    </row>
    <row r="209" spans="1:3" ht="12.75">
      <c r="A209" s="4" t="s">
        <v>11</v>
      </c>
      <c r="B209" s="4">
        <v>1266</v>
      </c>
      <c r="C209" s="4">
        <v>65337</v>
      </c>
    </row>
    <row r="210" spans="1:3" ht="12.75">
      <c r="A210" s="4" t="s">
        <v>12</v>
      </c>
      <c r="B210" s="4">
        <v>1266</v>
      </c>
      <c r="C210" s="4">
        <v>44097</v>
      </c>
    </row>
    <row r="211" spans="1:3" ht="12.75">
      <c r="A211" s="4" t="s">
        <v>13</v>
      </c>
      <c r="B211" s="4">
        <v>204</v>
      </c>
      <c r="C211" s="4">
        <v>42317</v>
      </c>
    </row>
    <row r="212" spans="1:3" ht="12.75">
      <c r="A212" s="4" t="s">
        <v>14</v>
      </c>
      <c r="B212" s="4">
        <v>204</v>
      </c>
      <c r="C212" s="4">
        <v>42517</v>
      </c>
    </row>
    <row r="213" spans="1:3" ht="12.75">
      <c r="A213" s="4" t="s">
        <v>15</v>
      </c>
      <c r="B213" s="4">
        <v>1389</v>
      </c>
      <c r="C213" s="4">
        <v>59174</v>
      </c>
    </row>
    <row r="214" spans="1:3" ht="12.75">
      <c r="A214" s="4" t="s">
        <v>16</v>
      </c>
      <c r="B214" s="4">
        <v>1266</v>
      </c>
      <c r="C214" s="4">
        <v>42969</v>
      </c>
    </row>
    <row r="215" spans="1:3" ht="12.75">
      <c r="A215" s="4" t="s">
        <v>17</v>
      </c>
      <c r="B215" s="4">
        <v>1266</v>
      </c>
      <c r="C215" s="4">
        <f>54969+613</f>
        <v>55582</v>
      </c>
    </row>
    <row r="216" spans="1:3" ht="12.75">
      <c r="A216" s="4" t="s">
        <v>18</v>
      </c>
      <c r="B216" s="4">
        <v>1269</v>
      </c>
      <c r="C216" s="4">
        <v>43066</v>
      </c>
    </row>
    <row r="217" spans="1:3" ht="12.75">
      <c r="A217" s="4" t="s">
        <v>2</v>
      </c>
      <c r="B217" s="4">
        <f>SUM(B205:B216)</f>
        <v>13194</v>
      </c>
      <c r="C217" s="4">
        <f>SUM(C205:C216)</f>
        <v>601975</v>
      </c>
    </row>
    <row r="218" spans="1:3" ht="12.75">
      <c r="A218" s="5"/>
      <c r="B218" s="5"/>
      <c r="C218" s="5"/>
    </row>
    <row r="219" spans="1:3" ht="12.75">
      <c r="A219" s="5"/>
      <c r="B219" s="5"/>
      <c r="C219" s="5" t="s">
        <v>45</v>
      </c>
    </row>
    <row r="220" spans="1:3" ht="12.75">
      <c r="A220" s="5"/>
      <c r="B220" s="5"/>
      <c r="C220" s="5" t="s">
        <v>46</v>
      </c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5"/>
      <c r="B224" s="5"/>
      <c r="C224" s="5"/>
    </row>
    <row r="226" spans="1:3" ht="12.75">
      <c r="A226" s="5"/>
      <c r="B226" s="5"/>
      <c r="C226" s="5" t="s">
        <v>34</v>
      </c>
    </row>
    <row r="227" spans="1:3" ht="12.75">
      <c r="A227" s="5"/>
      <c r="B227" s="5"/>
      <c r="C227" s="5" t="s">
        <v>19</v>
      </c>
    </row>
    <row r="228" spans="1:3" ht="12.75">
      <c r="A228" s="5"/>
      <c r="B228" s="5"/>
      <c r="C228" s="5" t="s">
        <v>43</v>
      </c>
    </row>
    <row r="229" spans="1:3" ht="12.75">
      <c r="A229" s="1"/>
      <c r="B229" s="1"/>
      <c r="C229" s="1" t="s">
        <v>39</v>
      </c>
    </row>
    <row r="230" spans="1:3" ht="12.75">
      <c r="A230" s="1"/>
      <c r="B230" s="2" t="s">
        <v>20</v>
      </c>
      <c r="C230" s="1"/>
    </row>
    <row r="231" spans="1:3" ht="12.75">
      <c r="A231" s="1" t="s">
        <v>6</v>
      </c>
      <c r="B231" s="1"/>
      <c r="C231" s="1"/>
    </row>
    <row r="232" spans="1:3" ht="12.75">
      <c r="A232" s="1" t="s">
        <v>35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1</v>
      </c>
      <c r="B235" s="3" t="s">
        <v>3</v>
      </c>
      <c r="C235" s="3" t="s">
        <v>4</v>
      </c>
    </row>
    <row r="236" spans="1:3" ht="12.75">
      <c r="A236" s="4" t="s">
        <v>7</v>
      </c>
      <c r="B236" s="4">
        <v>1752</v>
      </c>
      <c r="C236" s="4">
        <v>46606</v>
      </c>
    </row>
    <row r="237" spans="1:3" ht="12.75">
      <c r="A237" s="4" t="s">
        <v>8</v>
      </c>
      <c r="B237" s="4">
        <v>1752</v>
      </c>
      <c r="C237" s="4">
        <v>46606</v>
      </c>
    </row>
    <row r="238" spans="1:3" ht="12.75">
      <c r="A238" s="4" t="s">
        <v>9</v>
      </c>
      <c r="B238" s="4">
        <v>1752</v>
      </c>
      <c r="C238" s="4">
        <v>79477</v>
      </c>
    </row>
    <row r="239" spans="1:3" ht="12.75">
      <c r="A239" s="4" t="s">
        <v>10</v>
      </c>
      <c r="B239" s="4">
        <v>1752</v>
      </c>
      <c r="C239" s="4">
        <v>72073</v>
      </c>
    </row>
    <row r="240" spans="1:3" ht="12.75">
      <c r="A240" s="4" t="s">
        <v>11</v>
      </c>
      <c r="B240" s="4">
        <v>1752</v>
      </c>
      <c r="C240" s="4">
        <v>65962</v>
      </c>
    </row>
    <row r="241" spans="1:3" ht="12.75">
      <c r="A241" s="4" t="s">
        <v>12</v>
      </c>
      <c r="B241" s="4">
        <v>1752</v>
      </c>
      <c r="C241" s="4">
        <v>41935</v>
      </c>
    </row>
    <row r="242" spans="1:3" ht="12.75">
      <c r="A242" s="4" t="s">
        <v>13</v>
      </c>
      <c r="B242" s="4">
        <v>500</v>
      </c>
      <c r="C242" s="4">
        <v>40006</v>
      </c>
    </row>
    <row r="243" spans="1:3" ht="12.75">
      <c r="A243" s="4" t="s">
        <v>14</v>
      </c>
      <c r="B243" s="4">
        <v>500</v>
      </c>
      <c r="C243" s="4">
        <v>49978</v>
      </c>
    </row>
    <row r="244" spans="1:3" ht="12.75">
      <c r="A244" s="4" t="s">
        <v>15</v>
      </c>
      <c r="B244" s="4">
        <v>1752</v>
      </c>
      <c r="C244" s="4">
        <v>59316</v>
      </c>
    </row>
    <row r="245" spans="1:3" ht="12.75">
      <c r="A245" s="4" t="s">
        <v>16</v>
      </c>
      <c r="B245" s="4">
        <v>1752</v>
      </c>
      <c r="C245" s="4">
        <v>46606</v>
      </c>
    </row>
    <row r="246" spans="1:3" ht="12.75">
      <c r="A246" s="4" t="s">
        <v>17</v>
      </c>
      <c r="B246" s="4">
        <f>1752+3500</f>
        <v>5252</v>
      </c>
      <c r="C246" s="4">
        <f>46606+485+3500</f>
        <v>50591</v>
      </c>
    </row>
    <row r="247" spans="1:3" ht="12.75">
      <c r="A247" s="4" t="s">
        <v>18</v>
      </c>
      <c r="B247" s="4">
        <f>1752+3500</f>
        <v>5252</v>
      </c>
      <c r="C247" s="4">
        <f>46722+3500</f>
        <v>50222</v>
      </c>
    </row>
    <row r="248" spans="1:3" ht="12.75">
      <c r="A248" s="4" t="s">
        <v>2</v>
      </c>
      <c r="B248" s="4">
        <f>SUM(B236:B247)</f>
        <v>25520</v>
      </c>
      <c r="C248" s="4">
        <f>SUM(C236:C247)</f>
        <v>649378</v>
      </c>
    </row>
    <row r="249" spans="1:3" ht="12.75">
      <c r="A249" s="5"/>
      <c r="B249" s="5"/>
      <c r="C249" s="5"/>
    </row>
    <row r="250" spans="1:3" ht="12.75">
      <c r="A250" s="5"/>
      <c r="B250" s="5"/>
      <c r="C250" s="5" t="s">
        <v>45</v>
      </c>
    </row>
    <row r="251" ht="12.75">
      <c r="C251" t="s">
        <v>46</v>
      </c>
    </row>
    <row r="252" spans="1:3" ht="12.75">
      <c r="A252" s="5"/>
      <c r="B252" s="5"/>
      <c r="C252" s="5" t="s">
        <v>36</v>
      </c>
    </row>
    <row r="253" spans="1:3" ht="12.75">
      <c r="A253" s="5"/>
      <c r="B253" s="5"/>
      <c r="C253" s="5" t="s">
        <v>19</v>
      </c>
    </row>
    <row r="254" spans="1:3" ht="12.75">
      <c r="A254" s="5"/>
      <c r="B254" s="5"/>
      <c r="C254" s="5" t="s">
        <v>43</v>
      </c>
    </row>
    <row r="255" spans="1:3" ht="12.75">
      <c r="A255" s="1"/>
      <c r="B255" s="1"/>
      <c r="C255" s="1" t="s">
        <v>39</v>
      </c>
    </row>
    <row r="256" spans="1:3" ht="12.75">
      <c r="A256" s="1"/>
      <c r="B256" s="2" t="s">
        <v>20</v>
      </c>
      <c r="C256" s="1"/>
    </row>
    <row r="257" spans="1:3" ht="12.75">
      <c r="A257" s="1" t="s">
        <v>6</v>
      </c>
      <c r="B257" s="1"/>
      <c r="C257" s="1"/>
    </row>
    <row r="258" spans="1:3" ht="12.75">
      <c r="A258" s="1" t="s">
        <v>37</v>
      </c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3" t="s">
        <v>1</v>
      </c>
      <c r="B261" s="3" t="s">
        <v>3</v>
      </c>
      <c r="C261" s="3" t="s">
        <v>4</v>
      </c>
    </row>
    <row r="262" spans="1:3" ht="12.75">
      <c r="A262" s="4" t="s">
        <v>7</v>
      </c>
      <c r="B262" s="4">
        <v>723</v>
      </c>
      <c r="C262" s="4">
        <v>101395</v>
      </c>
    </row>
    <row r="263" spans="1:3" ht="12.75">
      <c r="A263" s="4" t="s">
        <v>8</v>
      </c>
      <c r="B263" s="4">
        <v>723</v>
      </c>
      <c r="C263" s="4">
        <v>101395</v>
      </c>
    </row>
    <row r="264" spans="1:3" ht="12.75">
      <c r="A264" s="4" t="s">
        <v>9</v>
      </c>
      <c r="B264" s="4">
        <v>723</v>
      </c>
      <c r="C264" s="4">
        <v>133042</v>
      </c>
    </row>
    <row r="265" spans="1:3" ht="12.75">
      <c r="A265" s="4" t="s">
        <v>10</v>
      </c>
      <c r="B265" s="4">
        <v>723</v>
      </c>
      <c r="C265" s="4">
        <v>132941</v>
      </c>
    </row>
    <row r="266" spans="1:3" ht="12.75">
      <c r="A266" s="4" t="s">
        <v>11</v>
      </c>
      <c r="B266" s="4">
        <v>723</v>
      </c>
      <c r="C266" s="4">
        <v>111127</v>
      </c>
    </row>
    <row r="267" spans="1:3" ht="12.75">
      <c r="A267" s="4" t="s">
        <v>12</v>
      </c>
      <c r="B267" s="4">
        <v>723</v>
      </c>
      <c r="C267" s="4">
        <v>115410</v>
      </c>
    </row>
    <row r="268" spans="1:3" ht="12.75">
      <c r="A268" s="4" t="s">
        <v>13</v>
      </c>
      <c r="B268" s="4">
        <v>723</v>
      </c>
      <c r="C268" s="4">
        <v>101395</v>
      </c>
    </row>
    <row r="269" spans="1:3" ht="12.75">
      <c r="A269" s="4" t="s">
        <v>14</v>
      </c>
      <c r="B269" s="4">
        <v>723</v>
      </c>
      <c r="C269" s="4">
        <v>103542</v>
      </c>
    </row>
    <row r="270" spans="1:3" ht="12.75">
      <c r="A270" s="4" t="s">
        <v>15</v>
      </c>
      <c r="B270" s="4">
        <v>723</v>
      </c>
      <c r="C270" s="4">
        <v>120428</v>
      </c>
    </row>
    <row r="271" spans="1:3" ht="12.75">
      <c r="A271" s="4" t="s">
        <v>16</v>
      </c>
      <c r="B271" s="4">
        <v>723</v>
      </c>
      <c r="C271" s="4">
        <v>112222</v>
      </c>
    </row>
    <row r="272" spans="1:3" ht="12.75">
      <c r="A272" s="4" t="s">
        <v>17</v>
      </c>
      <c r="B272" s="4">
        <v>723</v>
      </c>
      <c r="C272" s="4">
        <f>112222+7000+45000</f>
        <v>164222</v>
      </c>
    </row>
    <row r="273" spans="1:3" ht="12.75">
      <c r="A273" s="4" t="s">
        <v>18</v>
      </c>
      <c r="B273" s="4">
        <v>719</v>
      </c>
      <c r="C273" s="4">
        <f>102312+45000</f>
        <v>147312</v>
      </c>
    </row>
    <row r="274" spans="1:3" ht="12.75">
      <c r="A274" s="4" t="s">
        <v>2</v>
      </c>
      <c r="B274" s="4">
        <f>SUM(B262:B273)</f>
        <v>8672</v>
      </c>
      <c r="C274" s="4">
        <f>SUM(C262:C273)</f>
        <v>1444431</v>
      </c>
    </row>
    <row r="276" ht="12.75">
      <c r="C276" t="s">
        <v>45</v>
      </c>
    </row>
    <row r="277" ht="12.75">
      <c r="C277" t="s">
        <v>46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2006-10-25T12:29:10Z</cp:lastPrinted>
  <dcterms:created xsi:type="dcterms:W3CDTF">2004-02-03T11:08:02Z</dcterms:created>
  <dcterms:modified xsi:type="dcterms:W3CDTF">2006-10-26T11:18:15Z</dcterms:modified>
  <cp:category/>
  <cp:version/>
  <cp:contentType/>
  <cp:contentStatus/>
</cp:coreProperties>
</file>