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<sst xmlns="http://schemas.openxmlformats.org/spreadsheetml/2006/main" count="200" uniqueCount="42">
  <si>
    <t>Urząd Miejski w Wołczynie</t>
  </si>
  <si>
    <t>OKRES</t>
  </si>
  <si>
    <t>Razem</t>
  </si>
  <si>
    <t>DOCHODY</t>
  </si>
  <si>
    <t>WYDATKI</t>
  </si>
  <si>
    <t>Publiczne Gimnazjum w Wołczynie</t>
  </si>
  <si>
    <t>Szkołę Podstawową w Wierzbicy Górnej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</si>
  <si>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</si>
  <si>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</si>
  <si>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</si>
  <si>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</si>
  <si>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</si>
  <si>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</si>
  <si>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</si>
  <si>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</si>
  <si>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</si>
  <si>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</si>
  <si>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</si>
  <si>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</si>
  <si>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</si>
  <si>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</si>
  <si>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</si>
  <si>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Szkołę Podstawową w Wąsicach</t>
  </si>
  <si>
    <t>Harmonogram- po zmianach</t>
  </si>
  <si>
    <t>Szkołę Podstawową w Szymonkowie</t>
  </si>
  <si>
    <t>Publiczne Przedszkole w Wołczynie</t>
  </si>
  <si>
    <t>Załącznik nr 1</t>
  </si>
  <si>
    <t>nr  582 /2006</t>
  </si>
  <si>
    <t>z dnia 04.07.2006r.</t>
  </si>
  <si>
    <t>Załącznik nr 2</t>
  </si>
  <si>
    <t>nr 582 /2006</t>
  </si>
  <si>
    <t>nr 582  /2006</t>
  </si>
  <si>
    <t>Załącznik nr 3</t>
  </si>
  <si>
    <t>Osrodek Pomocy Społecznej w Wołczynie</t>
  </si>
  <si>
    <t>Załącznik nr 4</t>
  </si>
  <si>
    <t>nr   582 /2006</t>
  </si>
  <si>
    <t>Załącznik nr 5</t>
  </si>
  <si>
    <t>Załącznik nr 6</t>
  </si>
  <si>
    <t>Załącznik nr 7</t>
  </si>
  <si>
    <t>Załącznik nr 8</t>
  </si>
  <si>
    <t>Burmistrz Wołczyna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</si>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</sst>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8"/>
  <sheetViews>
    <sheetView tabSelected="1" workbookViewId="0" topLeftCell="A382">
      <selection activeCell="C420" sqref="C420:C42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26</v>
      </c>
    </row>
    <row r="3" spans="1:3" ht="12.75">
      <c r="A3" s="1"/>
      <c r="B3" s="1"/>
      <c r="C3" s="1" t="s">
        <v>20</v>
      </c>
    </row>
    <row r="4" spans="1:3" ht="12.75">
      <c r="A4" s="1"/>
      <c r="B4" s="1"/>
      <c r="C4" s="1" t="s">
        <v>27</v>
      </c>
    </row>
    <row r="5" spans="1:3" ht="12.75">
      <c r="A5" s="1"/>
      <c r="B5" s="1"/>
      <c r="C5" s="1" t="s">
        <v>28</v>
      </c>
    </row>
    <row r="6" spans="1:3" ht="12.75">
      <c r="A6" s="1"/>
      <c r="B6" s="2" t="s">
        <v>23</v>
      </c>
      <c r="C6" s="1"/>
    </row>
    <row r="7" spans="1:3" ht="12.75">
      <c r="A7" s="1" t="s">
        <v>7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8</v>
      </c>
      <c r="B12" s="4">
        <v>1754991</v>
      </c>
      <c r="C12" s="4">
        <v>971255</v>
      </c>
    </row>
    <row r="13" spans="1:3" ht="12.75">
      <c r="A13" s="4" t="s">
        <v>9</v>
      </c>
      <c r="B13" s="4">
        <f>1882118+358084</f>
        <v>2240202</v>
      </c>
      <c r="C13" s="4">
        <v>970256</v>
      </c>
    </row>
    <row r="14" spans="1:3" ht="12.75">
      <c r="A14" s="4" t="s">
        <v>10</v>
      </c>
      <c r="B14" s="4">
        <f>2364161+358084</f>
        <v>2722245</v>
      </c>
      <c r="C14" s="4">
        <v>1076411</v>
      </c>
    </row>
    <row r="15" spans="1:3" ht="12.75">
      <c r="A15" s="4" t="s">
        <v>11</v>
      </c>
      <c r="B15" s="4">
        <f>1396908+358084</f>
        <v>1754992</v>
      </c>
      <c r="C15" s="4">
        <v>867754</v>
      </c>
    </row>
    <row r="16" spans="1:3" ht="12.75">
      <c r="A16" s="4" t="s">
        <v>12</v>
      </c>
      <c r="B16" s="4">
        <f>1896408+358084+400000</f>
        <v>2654492</v>
      </c>
      <c r="C16" s="4">
        <f>1110839+520000-41400</f>
        <v>1589439</v>
      </c>
    </row>
    <row r="17" spans="1:3" ht="12.75">
      <c r="A17" s="4" t="s">
        <v>13</v>
      </c>
      <c r="B17" s="4">
        <f>1396908+358084+400000+69426</f>
        <v>2224418</v>
      </c>
      <c r="C17" s="4">
        <f>675350+520000+69426-18200</f>
        <v>1246576</v>
      </c>
    </row>
    <row r="18" spans="1:3" ht="12.75">
      <c r="A18" s="4" t="s">
        <v>14</v>
      </c>
      <c r="B18" s="4">
        <f>1396908+358084+400000+102236+41310</f>
        <v>2298538</v>
      </c>
      <c r="C18" s="4">
        <f>947564+520000+22203</f>
        <v>1489767</v>
      </c>
    </row>
    <row r="19" spans="1:3" ht="12.75">
      <c r="A19" s="4" t="s">
        <v>15</v>
      </c>
      <c r="B19" s="4">
        <f>1396908+358084+400000+102237-10778</f>
        <v>2246451</v>
      </c>
      <c r="C19" s="4">
        <f>966745+520000+134400</f>
        <v>1621145</v>
      </c>
    </row>
    <row r="20" spans="1:3" ht="12.75">
      <c r="A20" s="4" t="s">
        <v>16</v>
      </c>
      <c r="B20" s="4">
        <f>1896408+358084+400000</f>
        <v>2654492</v>
      </c>
      <c r="C20" s="4">
        <f>1084808+520000</f>
        <v>1604808</v>
      </c>
    </row>
    <row r="21" spans="1:3" ht="12.75">
      <c r="A21" s="4" t="s">
        <v>17</v>
      </c>
      <c r="B21" s="4">
        <f>1396908+358085+400000</f>
        <v>2154993</v>
      </c>
      <c r="C21" s="4">
        <f>976257+520000</f>
        <v>1496257</v>
      </c>
    </row>
    <row r="22" spans="1:3" ht="12.75">
      <c r="A22" s="4" t="s">
        <v>18</v>
      </c>
      <c r="B22" s="4">
        <f>1896408+358084+400000</f>
        <v>2654492</v>
      </c>
      <c r="C22" s="4">
        <f>1475756+520000</f>
        <v>1995756</v>
      </c>
    </row>
    <row r="23" spans="1:3" ht="12.75">
      <c r="A23" s="4" t="s">
        <v>19</v>
      </c>
      <c r="B23" s="4">
        <f>1403101+358085+266889</f>
        <v>2028075</v>
      </c>
      <c r="C23" s="4">
        <f>918670+640123</f>
        <v>1558793</v>
      </c>
    </row>
    <row r="24" spans="1:3" ht="12.75">
      <c r="A24" s="4" t="s">
        <v>2</v>
      </c>
      <c r="B24" s="4">
        <f>SUM(B12:B23)</f>
        <v>27388381</v>
      </c>
      <c r="C24" s="4">
        <f>SUM(C12:C23)</f>
        <v>16488217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40</v>
      </c>
    </row>
    <row r="27" spans="1:3" ht="12.75">
      <c r="A27" s="5"/>
      <c r="B27" s="5"/>
      <c r="C27" s="5" t="s">
        <v>41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29</v>
      </c>
    </row>
    <row r="59" spans="1:3" ht="12.75">
      <c r="A59" s="1"/>
      <c r="B59" s="1"/>
      <c r="C59" s="1" t="s">
        <v>20</v>
      </c>
    </row>
    <row r="60" spans="1:3" ht="12.75">
      <c r="A60" s="1"/>
      <c r="B60" s="1"/>
      <c r="C60" s="1" t="s">
        <v>30</v>
      </c>
    </row>
    <row r="61" spans="1:3" ht="12.75">
      <c r="A61" s="1"/>
      <c r="B61" s="1"/>
      <c r="C61" s="1" t="s">
        <v>28</v>
      </c>
    </row>
    <row r="62" spans="1:3" ht="12.75">
      <c r="A62" s="1"/>
      <c r="B62" s="2" t="s">
        <v>23</v>
      </c>
      <c r="C62" s="1"/>
    </row>
    <row r="63" spans="1:3" ht="12.75">
      <c r="A63" s="1" t="s">
        <v>7</v>
      </c>
      <c r="B63" s="1"/>
      <c r="C63" s="1"/>
    </row>
    <row r="64" spans="1:3" ht="12.75">
      <c r="A64" s="1" t="s">
        <v>5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8</v>
      </c>
      <c r="B68" s="4">
        <v>281</v>
      </c>
      <c r="C68" s="4">
        <v>188832</v>
      </c>
    </row>
    <row r="69" spans="1:3" ht="12.75">
      <c r="A69" s="4" t="s">
        <v>9</v>
      </c>
      <c r="B69" s="4">
        <v>281</v>
      </c>
      <c r="C69" s="4">
        <v>188832</v>
      </c>
    </row>
    <row r="70" spans="1:3" ht="12.75">
      <c r="A70" s="4" t="s">
        <v>10</v>
      </c>
      <c r="B70" s="4">
        <v>281</v>
      </c>
      <c r="C70" s="4">
        <v>318832</v>
      </c>
    </row>
    <row r="71" spans="1:3" ht="12.75">
      <c r="A71" s="4" t="s">
        <v>11</v>
      </c>
      <c r="B71" s="4">
        <v>281</v>
      </c>
      <c r="C71" s="4">
        <v>218008</v>
      </c>
    </row>
    <row r="72" spans="1:3" ht="12.75">
      <c r="A72" s="4" t="s">
        <v>12</v>
      </c>
      <c r="B72" s="4">
        <v>281</v>
      </c>
      <c r="C72" s="4">
        <f>266768+10240</f>
        <v>277008</v>
      </c>
    </row>
    <row r="73" spans="1:3" ht="12.75">
      <c r="A73" s="4" t="s">
        <v>13</v>
      </c>
      <c r="B73" s="4">
        <f>281+1600+787</f>
        <v>2668</v>
      </c>
      <c r="C73" s="4">
        <f>188832+2374+5332</f>
        <v>196538</v>
      </c>
    </row>
    <row r="74" spans="1:3" ht="12.75">
      <c r="A74" s="4" t="s">
        <v>14</v>
      </c>
      <c r="B74" s="4">
        <v>0</v>
      </c>
      <c r="C74" s="4">
        <v>188832</v>
      </c>
    </row>
    <row r="75" spans="1:3" ht="12.75">
      <c r="A75" s="4" t="s">
        <v>15</v>
      </c>
      <c r="B75" s="4">
        <v>0</v>
      </c>
      <c r="C75" s="4">
        <f>188832+787</f>
        <v>189619</v>
      </c>
    </row>
    <row r="76" spans="1:3" ht="12.75">
      <c r="A76" s="4" t="s">
        <v>16</v>
      </c>
      <c r="B76" s="4">
        <f>281+191</f>
        <v>472</v>
      </c>
      <c r="C76" s="4">
        <v>214810</v>
      </c>
    </row>
    <row r="77" spans="1:3" ht="12.75">
      <c r="A77" s="4" t="s">
        <v>17</v>
      </c>
      <c r="B77" s="4">
        <f>281+191</f>
        <v>472</v>
      </c>
      <c r="C77" s="4">
        <v>188832</v>
      </c>
    </row>
    <row r="78" spans="1:3" ht="12.75">
      <c r="A78" s="4" t="s">
        <v>18</v>
      </c>
      <c r="B78" s="4">
        <f>281+192</f>
        <v>473</v>
      </c>
      <c r="C78" s="4">
        <v>188832</v>
      </c>
    </row>
    <row r="79" spans="1:3" ht="12.75">
      <c r="A79" s="4" t="s">
        <v>19</v>
      </c>
      <c r="B79" s="4">
        <f>284+200</f>
        <v>484</v>
      </c>
      <c r="C79" s="4">
        <v>188872</v>
      </c>
    </row>
    <row r="80" spans="1:3" ht="12.75">
      <c r="A80" s="4" t="s">
        <v>2</v>
      </c>
      <c r="B80" s="4">
        <f>SUM(B68:B79)</f>
        <v>5974</v>
      </c>
      <c r="C80" s="4">
        <f>SUM(C68:C79)</f>
        <v>2547847</v>
      </c>
    </row>
    <row r="81" spans="1:3" ht="12.75">
      <c r="A81" s="5"/>
      <c r="B81" s="5"/>
      <c r="C81" s="5"/>
    </row>
    <row r="82" spans="1:3" ht="12.75">
      <c r="A82" s="5"/>
      <c r="B82" s="5"/>
      <c r="C82" s="5" t="s">
        <v>40</v>
      </c>
    </row>
    <row r="83" spans="1:3" ht="12.75">
      <c r="A83" s="5"/>
      <c r="B83" s="5"/>
      <c r="C83" s="5" t="s">
        <v>41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32</v>
      </c>
    </row>
    <row r="115" spans="1:3" ht="12.75">
      <c r="A115" s="1"/>
      <c r="B115" s="1"/>
      <c r="C115" s="1" t="s">
        <v>20</v>
      </c>
    </row>
    <row r="116" spans="1:3" ht="12.75">
      <c r="A116" s="1"/>
      <c r="B116" s="1"/>
      <c r="C116" s="1" t="s">
        <v>27</v>
      </c>
    </row>
    <row r="117" spans="1:3" ht="12.75">
      <c r="A117" s="1"/>
      <c r="B117" s="1"/>
      <c r="C117" s="1" t="s">
        <v>28</v>
      </c>
    </row>
    <row r="118" spans="1:3" ht="12.75">
      <c r="A118" s="1"/>
      <c r="B118" s="2" t="s">
        <v>23</v>
      </c>
      <c r="C118" s="1"/>
    </row>
    <row r="119" spans="1:3" ht="12.75">
      <c r="A119" s="1" t="s">
        <v>7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8</v>
      </c>
      <c r="B124" s="4">
        <v>3080</v>
      </c>
      <c r="C124" s="4">
        <v>117278</v>
      </c>
    </row>
    <row r="125" spans="1:3" ht="12.75">
      <c r="A125" s="4" t="s">
        <v>9</v>
      </c>
      <c r="B125" s="4">
        <v>3080</v>
      </c>
      <c r="C125" s="4">
        <v>117278</v>
      </c>
    </row>
    <row r="126" spans="1:3" ht="12.75">
      <c r="A126" s="4" t="s">
        <v>10</v>
      </c>
      <c r="B126" s="4">
        <v>3080</v>
      </c>
      <c r="C126" s="4">
        <v>200632</v>
      </c>
    </row>
    <row r="127" spans="1:3" ht="12.75">
      <c r="A127" s="4" t="s">
        <v>11</v>
      </c>
      <c r="B127" s="4">
        <v>3080</v>
      </c>
      <c r="C127" s="4">
        <v>135041</v>
      </c>
    </row>
    <row r="128" spans="1:3" ht="12.75">
      <c r="A128" s="4" t="s">
        <v>12</v>
      </c>
      <c r="B128" s="4">
        <v>3080</v>
      </c>
      <c r="C128" s="4">
        <f>166218+12000+7790</f>
        <v>186008</v>
      </c>
    </row>
    <row r="129" spans="1:3" ht="12.75">
      <c r="A129" s="4" t="s">
        <v>13</v>
      </c>
      <c r="B129" s="4">
        <v>3080</v>
      </c>
      <c r="C129" s="4">
        <f>117278+3094</f>
        <v>120372</v>
      </c>
    </row>
    <row r="130" spans="1:3" ht="12.75">
      <c r="A130" s="4" t="s">
        <v>14</v>
      </c>
      <c r="B130" s="4">
        <v>0</v>
      </c>
      <c r="C130" s="4">
        <v>115078</v>
      </c>
    </row>
    <row r="131" spans="1:3" ht="12.75">
      <c r="A131" s="4" t="s">
        <v>15</v>
      </c>
      <c r="B131" s="4">
        <v>0</v>
      </c>
      <c r="C131" s="4">
        <f>115078+950</f>
        <v>116028</v>
      </c>
    </row>
    <row r="132" spans="1:3" ht="12.75">
      <c r="A132" s="4" t="s">
        <v>16</v>
      </c>
      <c r="B132" s="4">
        <f>3080+250</f>
        <v>3330</v>
      </c>
      <c r="C132" s="4">
        <v>133591</v>
      </c>
    </row>
    <row r="133" spans="1:3" ht="12.75">
      <c r="A133" s="4" t="s">
        <v>17</v>
      </c>
      <c r="B133" s="4">
        <f>3080+250</f>
        <v>3330</v>
      </c>
      <c r="C133" s="4">
        <v>117278</v>
      </c>
    </row>
    <row r="134" spans="1:3" ht="12.75">
      <c r="A134" s="4" t="s">
        <v>18</v>
      </c>
      <c r="B134" s="4">
        <f>3080+250</f>
        <v>3330</v>
      </c>
      <c r="C134" s="4">
        <v>117278</v>
      </c>
    </row>
    <row r="135" spans="1:3" ht="12.75">
      <c r="A135" s="4" t="s">
        <v>19</v>
      </c>
      <c r="B135" s="4">
        <f>3080+200</f>
        <v>3280</v>
      </c>
      <c r="C135" s="4">
        <v>117447</v>
      </c>
    </row>
    <row r="136" spans="1:3" ht="12.75">
      <c r="A136" s="4" t="s">
        <v>2</v>
      </c>
      <c r="B136" s="4">
        <f>SUM(B124:B135)</f>
        <v>31750</v>
      </c>
      <c r="C136" s="4">
        <f>SUM(C124:C135)</f>
        <v>1593309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40</v>
      </c>
    </row>
    <row r="139" spans="1:3" ht="12.75">
      <c r="A139" s="5"/>
      <c r="B139" s="5"/>
      <c r="C139" s="5" t="s">
        <v>41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34</v>
      </c>
    </row>
    <row r="171" spans="1:3" ht="12.75">
      <c r="A171" s="1"/>
      <c r="B171" s="1"/>
      <c r="C171" s="1" t="s">
        <v>20</v>
      </c>
    </row>
    <row r="172" spans="1:3" ht="12.75">
      <c r="A172" s="1"/>
      <c r="B172" s="1"/>
      <c r="C172" s="1" t="s">
        <v>35</v>
      </c>
    </row>
    <row r="173" spans="1:3" ht="12.75">
      <c r="A173" s="1"/>
      <c r="B173" s="1"/>
      <c r="C173" s="1" t="s">
        <v>28</v>
      </c>
    </row>
    <row r="174" spans="1:3" ht="12.75">
      <c r="A174" s="1"/>
      <c r="B174" s="2" t="s">
        <v>23</v>
      </c>
      <c r="C174" s="1"/>
    </row>
    <row r="175" spans="1:3" ht="12.75">
      <c r="A175" s="1" t="s">
        <v>7</v>
      </c>
      <c r="B175" s="1"/>
      <c r="C175" s="1"/>
    </row>
    <row r="176" spans="1:3" ht="12.75">
      <c r="A176" s="1" t="s">
        <v>33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8</v>
      </c>
      <c r="B180" s="4">
        <v>723</v>
      </c>
      <c r="C180" s="4">
        <v>101395</v>
      </c>
    </row>
    <row r="181" spans="1:3" ht="12.75">
      <c r="A181" s="4" t="s">
        <v>9</v>
      </c>
      <c r="B181" s="4">
        <v>723</v>
      </c>
      <c r="C181" s="4">
        <v>101395</v>
      </c>
    </row>
    <row r="182" spans="1:3" ht="12.75">
      <c r="A182" s="4" t="s">
        <v>10</v>
      </c>
      <c r="B182" s="4">
        <v>723</v>
      </c>
      <c r="C182" s="4">
        <v>133042</v>
      </c>
    </row>
    <row r="183" spans="1:3" ht="12.75">
      <c r="A183" s="4" t="s">
        <v>11</v>
      </c>
      <c r="B183" s="4">
        <v>723</v>
      </c>
      <c r="C183" s="4">
        <v>132941</v>
      </c>
    </row>
    <row r="184" spans="1:3" ht="12.75">
      <c r="A184" s="4" t="s">
        <v>12</v>
      </c>
      <c r="B184" s="4">
        <v>723</v>
      </c>
      <c r="C184" s="4">
        <v>111127</v>
      </c>
    </row>
    <row r="185" spans="1:3" ht="12.75">
      <c r="A185" s="4" t="s">
        <v>13</v>
      </c>
      <c r="B185" s="4">
        <v>723</v>
      </c>
      <c r="C185" s="4">
        <v>115410</v>
      </c>
    </row>
    <row r="186" spans="1:3" ht="12.75">
      <c r="A186" s="4" t="s">
        <v>14</v>
      </c>
      <c r="B186" s="4">
        <v>723</v>
      </c>
      <c r="C186" s="4">
        <v>101395</v>
      </c>
    </row>
    <row r="187" spans="1:3" ht="12.75">
      <c r="A187" s="4" t="s">
        <v>15</v>
      </c>
      <c r="B187" s="4">
        <v>723</v>
      </c>
      <c r="C187" s="4">
        <f>101395+5335-3188</f>
        <v>103542</v>
      </c>
    </row>
    <row r="188" spans="1:3" ht="12.75">
      <c r="A188" s="4" t="s">
        <v>16</v>
      </c>
      <c r="B188" s="4">
        <v>723</v>
      </c>
      <c r="C188" s="4">
        <f>118653-3188</f>
        <v>115465</v>
      </c>
    </row>
    <row r="189" spans="1:3" ht="12.75">
      <c r="A189" s="4" t="s">
        <v>17</v>
      </c>
      <c r="B189" s="4">
        <v>723</v>
      </c>
      <c r="C189" s="4">
        <f>115410-3188</f>
        <v>112222</v>
      </c>
    </row>
    <row r="190" spans="1:3" ht="12.75">
      <c r="A190" s="4" t="s">
        <v>18</v>
      </c>
      <c r="B190" s="4">
        <v>723</v>
      </c>
      <c r="C190" s="4">
        <f>115410-3188</f>
        <v>112222</v>
      </c>
    </row>
    <row r="191" spans="1:3" ht="12.75">
      <c r="A191" s="4" t="s">
        <v>19</v>
      </c>
      <c r="B191" s="4">
        <v>719</v>
      </c>
      <c r="C191" s="4">
        <f>105500-3188</f>
        <v>102312</v>
      </c>
    </row>
    <row r="192" spans="1:3" ht="12.75">
      <c r="A192" s="4" t="s">
        <v>2</v>
      </c>
      <c r="B192" s="4">
        <f>SUM(B180:B191)</f>
        <v>8672</v>
      </c>
      <c r="C192" s="4">
        <f>SUM(C180:C191)</f>
        <v>1342468</v>
      </c>
    </row>
    <row r="193" spans="1:3" ht="12.75">
      <c r="A193" s="5"/>
      <c r="B193" s="5"/>
      <c r="C193" s="5"/>
    </row>
    <row r="194" spans="1:3" ht="12.75">
      <c r="A194" s="5"/>
      <c r="B194" s="5"/>
      <c r="C194" s="5" t="s">
        <v>40</v>
      </c>
    </row>
    <row r="195" spans="1:3" ht="12.75">
      <c r="A195" s="5"/>
      <c r="B195" s="5"/>
      <c r="C195" s="5" t="s">
        <v>41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36</v>
      </c>
    </row>
    <row r="227" spans="1:3" ht="12.75">
      <c r="A227" s="1"/>
      <c r="B227" s="1"/>
      <c r="C227" s="1" t="s">
        <v>20</v>
      </c>
    </row>
    <row r="228" spans="1:3" ht="12.75">
      <c r="A228" s="1"/>
      <c r="B228" s="1"/>
      <c r="C228" s="1" t="s">
        <v>31</v>
      </c>
    </row>
    <row r="229" spans="1:3" ht="12.75">
      <c r="A229" s="1"/>
      <c r="B229" s="1"/>
      <c r="C229" s="1" t="s">
        <v>28</v>
      </c>
    </row>
    <row r="230" spans="1:3" ht="12.75">
      <c r="A230" s="1"/>
      <c r="B230" s="2" t="s">
        <v>23</v>
      </c>
      <c r="C230" s="1"/>
    </row>
    <row r="231" spans="1:3" ht="12.75">
      <c r="A231" s="1" t="s">
        <v>7</v>
      </c>
      <c r="B231" s="1"/>
      <c r="C231" s="1"/>
    </row>
    <row r="232" spans="1:3" ht="12.75">
      <c r="A232" s="1" t="s">
        <v>6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8</v>
      </c>
      <c r="B236" s="4">
        <v>4457</v>
      </c>
      <c r="C236" s="4">
        <v>72036</v>
      </c>
    </row>
    <row r="237" spans="1:3" ht="12.75">
      <c r="A237" s="4" t="s">
        <v>9</v>
      </c>
      <c r="B237" s="4">
        <v>4457</v>
      </c>
      <c r="C237" s="4">
        <v>72036</v>
      </c>
    </row>
    <row r="238" spans="1:3" ht="12.75">
      <c r="A238" s="4" t="s">
        <v>10</v>
      </c>
      <c r="B238" s="4">
        <v>4457</v>
      </c>
      <c r="C238" s="4">
        <v>112636</v>
      </c>
    </row>
    <row r="239" spans="1:3" ht="12.75">
      <c r="A239" s="4" t="s">
        <v>11</v>
      </c>
      <c r="B239" s="4">
        <v>4457</v>
      </c>
      <c r="C239" s="4">
        <v>82692</v>
      </c>
    </row>
    <row r="240" spans="1:3" ht="12.75">
      <c r="A240" s="4" t="s">
        <v>12</v>
      </c>
      <c r="B240" s="4">
        <f>4457+800</f>
        <v>5257</v>
      </c>
      <c r="C240" s="4">
        <f>99601+24400+3690</f>
        <v>127691</v>
      </c>
    </row>
    <row r="241" spans="1:3" ht="12.75">
      <c r="A241" s="4" t="s">
        <v>13</v>
      </c>
      <c r="B241" s="4">
        <f>4457+800</f>
        <v>5257</v>
      </c>
      <c r="C241" s="4">
        <f>72036+1530</f>
        <v>73566</v>
      </c>
    </row>
    <row r="242" spans="1:3" ht="12.75">
      <c r="A242" s="4" t="s">
        <v>14</v>
      </c>
      <c r="B242" s="4">
        <f>650+800</f>
        <v>1450</v>
      </c>
      <c r="C242" s="4">
        <v>79016</v>
      </c>
    </row>
    <row r="243" spans="1:3" ht="12.75">
      <c r="A243" s="4" t="s">
        <v>15</v>
      </c>
      <c r="B243" s="4">
        <v>650</v>
      </c>
      <c r="C243" s="4">
        <f>69016+10000</f>
        <v>79016</v>
      </c>
    </row>
    <row r="244" spans="1:3" ht="12.75">
      <c r="A244" s="4" t="s">
        <v>16</v>
      </c>
      <c r="B244" s="4">
        <v>4457</v>
      </c>
      <c r="C244" s="4">
        <v>81223</v>
      </c>
    </row>
    <row r="245" spans="1:3" ht="12.75">
      <c r="A245" s="4" t="s">
        <v>17</v>
      </c>
      <c r="B245" s="4">
        <v>4457</v>
      </c>
      <c r="C245" s="4">
        <v>72036</v>
      </c>
    </row>
    <row r="246" spans="1:3" ht="12.75">
      <c r="A246" s="4" t="s">
        <v>18</v>
      </c>
      <c r="B246" s="4">
        <v>4457</v>
      </c>
      <c r="C246" s="4">
        <v>72036</v>
      </c>
    </row>
    <row r="247" spans="1:3" ht="12.75">
      <c r="A247" s="4" t="s">
        <v>19</v>
      </c>
      <c r="B247" s="4">
        <v>4457</v>
      </c>
      <c r="C247" s="4">
        <v>72218</v>
      </c>
    </row>
    <row r="248" spans="1:3" ht="12.75">
      <c r="A248" s="4" t="s">
        <v>2</v>
      </c>
      <c r="B248" s="4">
        <f>SUM(B235:B247)</f>
        <v>48270</v>
      </c>
      <c r="C248" s="4">
        <f>SUM(C236:C247)</f>
        <v>996202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40</v>
      </c>
    </row>
    <row r="251" spans="1:3" ht="12.75">
      <c r="A251" s="5"/>
      <c r="B251" s="5"/>
      <c r="C251" s="5" t="s">
        <v>41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37</v>
      </c>
    </row>
    <row r="283" spans="1:3" ht="12.75">
      <c r="A283" s="1"/>
      <c r="B283" s="1"/>
      <c r="C283" s="1" t="s">
        <v>20</v>
      </c>
    </row>
    <row r="284" spans="1:3" ht="12.75">
      <c r="A284" s="1"/>
      <c r="B284" s="1"/>
      <c r="C284" s="1" t="s">
        <v>31</v>
      </c>
    </row>
    <row r="285" spans="1:3" ht="12.75">
      <c r="A285" s="1"/>
      <c r="B285" s="1"/>
      <c r="C285" s="1" t="s">
        <v>28</v>
      </c>
    </row>
    <row r="286" spans="1:3" ht="12.75">
      <c r="A286" s="1"/>
      <c r="B286" s="2" t="s">
        <v>23</v>
      </c>
      <c r="C286" s="1"/>
    </row>
    <row r="287" spans="1:3" ht="12.75">
      <c r="A287" s="1" t="s">
        <v>7</v>
      </c>
      <c r="B287" s="1"/>
      <c r="C287" s="1"/>
    </row>
    <row r="288" spans="1:3" ht="12.75">
      <c r="A288" s="1" t="s">
        <v>22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8</v>
      </c>
      <c r="B292" s="4">
        <v>1752</v>
      </c>
      <c r="C292" s="4">
        <v>46606</v>
      </c>
    </row>
    <row r="293" spans="1:3" ht="12.75">
      <c r="A293" s="4" t="s">
        <v>9</v>
      </c>
      <c r="B293" s="4">
        <v>1752</v>
      </c>
      <c r="C293" s="4">
        <v>46606</v>
      </c>
    </row>
    <row r="294" spans="1:3" ht="12.75">
      <c r="A294" s="4" t="s">
        <v>10</v>
      </c>
      <c r="B294" s="4">
        <v>1752</v>
      </c>
      <c r="C294" s="4">
        <v>79477</v>
      </c>
    </row>
    <row r="295" spans="1:3" ht="12.75">
      <c r="A295" s="4" t="s">
        <v>11</v>
      </c>
      <c r="B295" s="4">
        <v>1752</v>
      </c>
      <c r="C295" s="4">
        <f>52073+20000</f>
        <v>72073</v>
      </c>
    </row>
    <row r="296" spans="1:3" ht="12.75">
      <c r="A296" s="4" t="s">
        <v>12</v>
      </c>
      <c r="B296" s="4">
        <v>1752</v>
      </c>
      <c r="C296" s="4">
        <f>67502-4000+2460</f>
        <v>65962</v>
      </c>
    </row>
    <row r="297" spans="1:3" ht="12.75">
      <c r="A297" s="4" t="s">
        <v>13</v>
      </c>
      <c r="B297" s="4">
        <v>1752</v>
      </c>
      <c r="C297" s="4">
        <f>46606-6000+1329</f>
        <v>41935</v>
      </c>
    </row>
    <row r="298" spans="1:3" ht="12.75">
      <c r="A298" s="4" t="s">
        <v>14</v>
      </c>
      <c r="B298" s="4">
        <v>500</v>
      </c>
      <c r="C298" s="4">
        <f>46006-6000</f>
        <v>40006</v>
      </c>
    </row>
    <row r="299" spans="1:3" ht="12.75">
      <c r="A299" s="4" t="s">
        <v>15</v>
      </c>
      <c r="B299" s="4">
        <v>500</v>
      </c>
      <c r="C299" s="4">
        <f>46006+3772</f>
        <v>49778</v>
      </c>
    </row>
    <row r="300" spans="1:3" ht="12.75">
      <c r="A300" s="4" t="s">
        <v>16</v>
      </c>
      <c r="B300" s="4">
        <v>1752</v>
      </c>
      <c r="C300" s="4">
        <f>53572-4000</f>
        <v>49572</v>
      </c>
    </row>
    <row r="301" spans="1:3" ht="12.75">
      <c r="A301" s="4" t="s">
        <v>17</v>
      </c>
      <c r="B301" s="4">
        <v>1752</v>
      </c>
      <c r="C301" s="4">
        <v>46606</v>
      </c>
    </row>
    <row r="302" spans="1:3" ht="12.75">
      <c r="A302" s="4" t="s">
        <v>18</v>
      </c>
      <c r="B302" s="4">
        <v>1752</v>
      </c>
      <c r="C302" s="4">
        <v>46606</v>
      </c>
    </row>
    <row r="303" spans="1:3" ht="12.75">
      <c r="A303" s="4" t="s">
        <v>19</v>
      </c>
      <c r="B303" s="4">
        <v>1752</v>
      </c>
      <c r="C303" s="4">
        <v>46722</v>
      </c>
    </row>
    <row r="304" spans="1:3" ht="12.75">
      <c r="A304" s="4" t="s">
        <v>2</v>
      </c>
      <c r="B304" s="4">
        <f>SUM(B292:B303)</f>
        <v>18520</v>
      </c>
      <c r="C304" s="4">
        <f>SUM(C292:C303)</f>
        <v>631949</v>
      </c>
    </row>
    <row r="305" spans="1:3" ht="12.75">
      <c r="A305" s="5"/>
      <c r="B305" s="5"/>
      <c r="C305" s="5"/>
    </row>
    <row r="306" spans="1:3" ht="12.75">
      <c r="A306" s="5"/>
      <c r="B306" s="5"/>
      <c r="C306" s="5" t="s">
        <v>40</v>
      </c>
    </row>
    <row r="307" spans="1:3" ht="12.75">
      <c r="A307" s="5"/>
      <c r="B307" s="5"/>
      <c r="C307" s="5" t="s">
        <v>41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1"/>
      <c r="B338" s="1"/>
      <c r="C338" s="1" t="s">
        <v>38</v>
      </c>
    </row>
    <row r="339" spans="1:3" ht="12.75">
      <c r="A339" s="1"/>
      <c r="B339" s="1"/>
      <c r="C339" s="1" t="s">
        <v>20</v>
      </c>
    </row>
    <row r="340" spans="1:3" ht="12.75">
      <c r="A340" s="1"/>
      <c r="B340" s="1"/>
      <c r="C340" s="1" t="s">
        <v>31</v>
      </c>
    </row>
    <row r="341" spans="1:3" ht="12.75">
      <c r="A341" s="1"/>
      <c r="B341" s="1"/>
      <c r="C341" s="1" t="s">
        <v>28</v>
      </c>
    </row>
    <row r="342" spans="1:3" ht="12.75">
      <c r="A342" s="1"/>
      <c r="B342" s="2" t="s">
        <v>23</v>
      </c>
      <c r="C342" s="1"/>
    </row>
    <row r="343" spans="1:3" ht="12.75">
      <c r="A343" s="1" t="s">
        <v>7</v>
      </c>
      <c r="B343" s="1"/>
      <c r="C343" s="1"/>
    </row>
    <row r="344" spans="1:3" ht="12.75">
      <c r="A344" s="1" t="s">
        <v>24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8</v>
      </c>
      <c r="B348" s="4">
        <v>612</v>
      </c>
      <c r="C348" s="4">
        <v>35863</v>
      </c>
    </row>
    <row r="349" spans="1:3" ht="12.75">
      <c r="A349" s="4" t="s">
        <v>9</v>
      </c>
      <c r="B349" s="4">
        <v>612</v>
      </c>
      <c r="C349" s="4">
        <v>35863</v>
      </c>
    </row>
    <row r="350" spans="1:3" ht="12.75">
      <c r="A350" s="4" t="s">
        <v>10</v>
      </c>
      <c r="B350" s="4">
        <v>612</v>
      </c>
      <c r="C350" s="4">
        <v>58002</v>
      </c>
    </row>
    <row r="351" spans="1:3" ht="12.75">
      <c r="A351" s="4" t="s">
        <v>11</v>
      </c>
      <c r="B351" s="4">
        <v>612</v>
      </c>
      <c r="C351" s="4">
        <v>41521</v>
      </c>
    </row>
    <row r="352" spans="1:3" ht="12.75">
      <c r="A352" s="4" t="s">
        <v>12</v>
      </c>
      <c r="B352" s="4">
        <v>612</v>
      </c>
      <c r="C352" s="4">
        <f>50976+1640</f>
        <v>52616</v>
      </c>
    </row>
    <row r="353" spans="1:3" ht="12.75">
      <c r="A353" s="4" t="s">
        <v>13</v>
      </c>
      <c r="B353" s="4">
        <v>612</v>
      </c>
      <c r="C353" s="4">
        <f>35863+946</f>
        <v>36809</v>
      </c>
    </row>
    <row r="354" spans="1:3" ht="12.75">
      <c r="A354" s="4" t="s">
        <v>14</v>
      </c>
      <c r="B354" s="4">
        <f>612+400</f>
        <v>1012</v>
      </c>
      <c r="C354" s="4">
        <v>35863</v>
      </c>
    </row>
    <row r="355" spans="1:3" ht="12.75">
      <c r="A355" s="4" t="s">
        <v>15</v>
      </c>
      <c r="B355" s="4">
        <v>612</v>
      </c>
      <c r="C355" s="4">
        <f>35863+400</f>
        <v>36263</v>
      </c>
    </row>
    <row r="356" spans="1:3" ht="12.75">
      <c r="A356" s="4" t="s">
        <v>16</v>
      </c>
      <c r="B356" s="4">
        <v>612</v>
      </c>
      <c r="C356" s="4">
        <v>40901</v>
      </c>
    </row>
    <row r="357" spans="1:3" ht="12.75">
      <c r="A357" s="4" t="s">
        <v>17</v>
      </c>
      <c r="B357" s="4">
        <v>612</v>
      </c>
      <c r="C357" s="4">
        <v>35863</v>
      </c>
    </row>
    <row r="358" spans="1:3" ht="12.75">
      <c r="A358" s="4" t="s">
        <v>18</v>
      </c>
      <c r="B358" s="4">
        <v>612</v>
      </c>
      <c r="C358" s="4">
        <v>35863</v>
      </c>
    </row>
    <row r="359" spans="1:3" ht="12.75">
      <c r="A359" s="4" t="s">
        <v>19</v>
      </c>
      <c r="B359" s="4">
        <v>607</v>
      </c>
      <c r="C359" s="4">
        <v>35989</v>
      </c>
    </row>
    <row r="360" spans="1:3" ht="12.75">
      <c r="A360" s="4" t="s">
        <v>2</v>
      </c>
      <c r="B360" s="4">
        <f>SUM(B348:B359)</f>
        <v>7739</v>
      </c>
      <c r="C360" s="4">
        <f>SUM(C348:C359)</f>
        <v>481416</v>
      </c>
    </row>
    <row r="361" spans="1:3" ht="12.75">
      <c r="A361" s="5"/>
      <c r="B361" s="5"/>
      <c r="C361" s="5"/>
    </row>
    <row r="362" spans="1:3" ht="12.75">
      <c r="A362" s="5"/>
      <c r="B362" s="5"/>
      <c r="C362" s="5" t="s">
        <v>40</v>
      </c>
    </row>
    <row r="363" spans="1:3" ht="12.75">
      <c r="A363" s="5"/>
      <c r="B363" s="5"/>
      <c r="C363" s="5" t="s">
        <v>41</v>
      </c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5"/>
      <c r="B390" s="5"/>
      <c r="C390" s="5"/>
    </row>
    <row r="391" spans="1:3" ht="12.75">
      <c r="A391" s="5"/>
      <c r="B391" s="5"/>
      <c r="C391" s="5"/>
    </row>
    <row r="392" spans="1:3" ht="12.75">
      <c r="A392" s="5"/>
      <c r="B392" s="5"/>
      <c r="C392" s="5"/>
    </row>
    <row r="396" spans="1:3" ht="12.75">
      <c r="A396" s="1"/>
      <c r="B396" s="1"/>
      <c r="C396" s="1" t="s">
        <v>39</v>
      </c>
    </row>
    <row r="397" spans="1:3" ht="12.75">
      <c r="A397" s="1"/>
      <c r="B397" s="1"/>
      <c r="C397" s="1" t="s">
        <v>20</v>
      </c>
    </row>
    <row r="398" spans="1:3" ht="12.75">
      <c r="A398" s="1"/>
      <c r="B398" s="1"/>
      <c r="C398" s="1" t="s">
        <v>31</v>
      </c>
    </row>
    <row r="399" spans="1:3" ht="12.75">
      <c r="A399" s="1"/>
      <c r="B399" s="1"/>
      <c r="C399" s="1" t="s">
        <v>28</v>
      </c>
    </row>
    <row r="400" spans="1:3" ht="12.75">
      <c r="A400" s="1"/>
      <c r="B400" s="2" t="s">
        <v>23</v>
      </c>
      <c r="C400" s="1"/>
    </row>
    <row r="401" spans="1:3" ht="12.75">
      <c r="A401" s="1" t="s">
        <v>7</v>
      </c>
      <c r="B401" s="1"/>
      <c r="C401" s="1"/>
    </row>
    <row r="402" spans="1:3" ht="12.75">
      <c r="A402" s="1" t="s">
        <v>25</v>
      </c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3" t="s">
        <v>1</v>
      </c>
      <c r="B405" s="3" t="s">
        <v>3</v>
      </c>
      <c r="C405" s="3" t="s">
        <v>4</v>
      </c>
    </row>
    <row r="406" spans="1:3" ht="12.75">
      <c r="A406" s="4" t="s">
        <v>8</v>
      </c>
      <c r="B406" s="4">
        <v>14480</v>
      </c>
      <c r="C406" s="4">
        <v>62410</v>
      </c>
    </row>
    <row r="407" spans="1:3" ht="12.75">
      <c r="A407" s="4" t="s">
        <v>9</v>
      </c>
      <c r="B407" s="4">
        <v>14480</v>
      </c>
      <c r="C407" s="4">
        <v>57410</v>
      </c>
    </row>
    <row r="408" spans="1:3" ht="12.75">
      <c r="A408" s="4" t="s">
        <v>10</v>
      </c>
      <c r="B408" s="4">
        <v>14480</v>
      </c>
      <c r="C408" s="4">
        <v>88410</v>
      </c>
    </row>
    <row r="409" spans="1:3" ht="12.75">
      <c r="A409" s="4" t="s">
        <v>11</v>
      </c>
      <c r="B409" s="4">
        <v>14480</v>
      </c>
      <c r="C409" s="4">
        <v>63670</v>
      </c>
    </row>
    <row r="410" spans="1:3" ht="12.75">
      <c r="A410" s="4" t="s">
        <v>12</v>
      </c>
      <c r="B410" s="4">
        <v>14480</v>
      </c>
      <c r="C410" s="4">
        <f>77821+3280</f>
        <v>81101</v>
      </c>
    </row>
    <row r="411" spans="1:3" ht="12.75">
      <c r="A411" s="4" t="s">
        <v>13</v>
      </c>
      <c r="B411" s="4">
        <v>14480</v>
      </c>
      <c r="C411" s="4">
        <f>57410+1074</f>
        <v>58484</v>
      </c>
    </row>
    <row r="412" spans="1:3" ht="12.75">
      <c r="A412" s="4" t="s">
        <v>14</v>
      </c>
      <c r="B412" s="4">
        <f>14480+300</f>
        <v>14780</v>
      </c>
      <c r="C412" s="4">
        <v>61750</v>
      </c>
    </row>
    <row r="413" spans="1:3" ht="12.75">
      <c r="A413" s="4" t="s">
        <v>15</v>
      </c>
      <c r="B413" s="4">
        <v>14480</v>
      </c>
      <c r="C413" s="4">
        <f>46850+300</f>
        <v>47150</v>
      </c>
    </row>
    <row r="414" spans="1:3" ht="12.75">
      <c r="A414" s="4" t="s">
        <v>16</v>
      </c>
      <c r="B414" s="4">
        <v>14480</v>
      </c>
      <c r="C414" s="4">
        <v>64214</v>
      </c>
    </row>
    <row r="415" spans="1:3" ht="12.75">
      <c r="A415" s="4" t="s">
        <v>17</v>
      </c>
      <c r="B415" s="4">
        <v>14480</v>
      </c>
      <c r="C415" s="4">
        <v>57410</v>
      </c>
    </row>
    <row r="416" spans="1:3" ht="12.75">
      <c r="A416" s="4" t="s">
        <v>18</v>
      </c>
      <c r="B416" s="4">
        <v>14480</v>
      </c>
      <c r="C416" s="4">
        <v>57410</v>
      </c>
    </row>
    <row r="417" spans="1:3" ht="12.75">
      <c r="A417" s="4" t="s">
        <v>19</v>
      </c>
      <c r="B417" s="4">
        <v>14480</v>
      </c>
      <c r="C417" s="4">
        <v>57350</v>
      </c>
    </row>
    <row r="418" spans="1:3" ht="12.75">
      <c r="A418" s="4" t="s">
        <v>2</v>
      </c>
      <c r="B418" s="4">
        <f>SUM(B406:B417)</f>
        <v>174060</v>
      </c>
      <c r="C418" s="4">
        <f>SUM(C406:C417)</f>
        <v>756769</v>
      </c>
    </row>
    <row r="419" spans="1:3" ht="12.75">
      <c r="A419" s="5"/>
      <c r="B419" s="5"/>
      <c r="C419" s="5"/>
    </row>
    <row r="420" spans="1:3" ht="12.75">
      <c r="A420" s="5"/>
      <c r="B420" s="5"/>
      <c r="C420" s="5" t="s">
        <v>40</v>
      </c>
    </row>
    <row r="421" spans="1:3" ht="12.75">
      <c r="A421" s="5"/>
      <c r="B421" s="5"/>
      <c r="C421" s="5" t="s">
        <v>41</v>
      </c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5"/>
      <c r="B449" s="5"/>
      <c r="C449" s="5"/>
    </row>
    <row r="450" spans="1:3" ht="12.75">
      <c r="A450" s="5"/>
      <c r="B450" s="5"/>
      <c r="C450" s="5"/>
    </row>
    <row r="451" spans="1:3" ht="12.75">
      <c r="A451" s="5"/>
      <c r="B451" s="5"/>
      <c r="C451" s="5"/>
    </row>
    <row r="452" spans="1:3" ht="12.75">
      <c r="A452" s="5"/>
      <c r="B452" s="5"/>
      <c r="C452" s="5"/>
    </row>
    <row r="453" spans="1:3" ht="12.75">
      <c r="A453" s="5"/>
      <c r="B453" s="5"/>
      <c r="C453" s="5"/>
    </row>
    <row r="454" spans="1:3" ht="12.75">
      <c r="A454" s="5"/>
      <c r="B454" s="5"/>
      <c r="C454" s="5"/>
    </row>
    <row r="455" spans="1:3" ht="12.75">
      <c r="A455" s="5"/>
      <c r="B455" s="5"/>
      <c r="C455" s="5"/>
    </row>
    <row r="456" spans="1:3" ht="12.75">
      <c r="A456" s="5"/>
      <c r="B456" s="6"/>
      <c r="C456" s="5"/>
    </row>
    <row r="457" spans="1:3" ht="12.75">
      <c r="A457" s="5"/>
      <c r="B457" s="5"/>
      <c r="C457" s="5"/>
    </row>
    <row r="458" spans="1:3" ht="12.75">
      <c r="A458" s="5"/>
      <c r="B458" s="5"/>
      <c r="C458" s="5"/>
    </row>
    <row r="459" spans="1:3" ht="12.75">
      <c r="A459" s="5"/>
      <c r="B459" s="5"/>
      <c r="C459" s="5"/>
    </row>
    <row r="460" spans="1:3" ht="12.75">
      <c r="A460" s="5"/>
      <c r="B460" s="5"/>
      <c r="C460" s="5"/>
    </row>
    <row r="461" spans="1:3" ht="12.75">
      <c r="A461" s="7"/>
      <c r="B461" s="7"/>
      <c r="C461" s="7"/>
    </row>
    <row r="462" spans="1:3" ht="12.75">
      <c r="A462" s="5"/>
      <c r="B462" s="5"/>
      <c r="C462" s="5"/>
    </row>
    <row r="463" spans="1:3" ht="12.75">
      <c r="A463" s="5"/>
      <c r="B463" s="5"/>
      <c r="C463" s="5"/>
    </row>
    <row r="464" spans="1:3" ht="12.75">
      <c r="A464" s="5"/>
      <c r="B464" s="5"/>
      <c r="C464" s="5"/>
    </row>
    <row r="465" spans="1:3" ht="12.75">
      <c r="A465" s="5"/>
      <c r="B465" s="5"/>
      <c r="C465" s="5"/>
    </row>
    <row r="466" spans="1:3" ht="12.75">
      <c r="A466" s="5"/>
      <c r="B466" s="5"/>
      <c r="C466" s="5"/>
    </row>
    <row r="467" spans="1:3" ht="12.75">
      <c r="A467" s="5"/>
      <c r="B467" s="5"/>
      <c r="C467" s="5"/>
    </row>
    <row r="468" spans="1:3" ht="12.75">
      <c r="A468" s="5"/>
      <c r="B468" s="5"/>
      <c r="C468" s="5"/>
    </row>
    <row r="469" spans="1:3" ht="12.75">
      <c r="A469" s="5"/>
      <c r="B469" s="5"/>
      <c r="C469" s="5"/>
    </row>
    <row r="470" spans="1:3" ht="12.75">
      <c r="A470" s="5"/>
      <c r="B470" s="5"/>
      <c r="C470" s="5"/>
    </row>
    <row r="471" spans="1:3" ht="12.75">
      <c r="A471" s="5"/>
      <c r="B471" s="5"/>
      <c r="C471" s="5"/>
    </row>
    <row r="472" spans="1:3" ht="12.75">
      <c r="A472" s="5"/>
      <c r="B472" s="5"/>
      <c r="C472" s="5"/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8"/>
      <c r="B475" s="8"/>
      <c r="C475" s="8"/>
    </row>
    <row r="476" spans="1:3" ht="12.75">
      <c r="A476" s="8"/>
      <c r="B476" s="8"/>
      <c r="C476" s="8"/>
    </row>
    <row r="477" spans="1:3" ht="12.75">
      <c r="A477" s="8"/>
      <c r="B477" s="8"/>
      <c r="C477" s="8"/>
    </row>
    <row r="478" spans="1:3" ht="12.75">
      <c r="A478" s="8"/>
      <c r="B478" s="8"/>
      <c r="C478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2006-07-10T05:51:02Z</cp:lastPrinted>
  <dcterms:created xsi:type="dcterms:W3CDTF">2004-02-03T11:08:02Z</dcterms:created>
  <dcterms:modified xsi:type="dcterms:W3CDTF">2006-07-10T05:51:29Z</dcterms:modified>
  <cp:category/>
  <cp:version/>
  <cp:contentType/>
  <cp:contentStatus/>
</cp:coreProperties>
</file>