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<sst xmlns="http://schemas.openxmlformats.org/spreadsheetml/2006/main" count="302" uniqueCount="161">
  <si>
    <t>Dział</t>
  </si>
  <si>
    <t>Rozdział</t>
  </si>
  <si>
    <t>Treść</t>
  </si>
  <si>
    <t xml:space="preserve">0 1008 </t>
  </si>
  <si>
    <t>Budowa i utrzymanie urządzeń melioracji wodnych</t>
  </si>
  <si>
    <t>0 1095</t>
  </si>
  <si>
    <t>Pozostała działalność</t>
  </si>
  <si>
    <t xml:space="preserve">0 10 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</si>
  <si>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</si>
  <si>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</si>
  <si>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</si>
  <si>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</si>
  <si>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</si>
  <si>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</si>
  <si>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</si>
  <si>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</si>
  <si>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</si>
  <si>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</si>
  <si>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</si>
  <si>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</si>
  <si>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</si>
  <si>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</si>
  <si>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</si>
  <si>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</si>
  <si>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</si>
  <si>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</si>
  <si>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</si>
  <si>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</si>
  <si>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</si>
  <si>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</si>
  <si>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</si>
  <si>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</si>
  <si>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</si>
  <si>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</si>
  <si>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</si>
  <si>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OCHRONA ZDROWIA</t>
  </si>
  <si>
    <t>GOSPODARKA KOMUNALNA I OCHRONA ŚRODOWISKA</t>
  </si>
  <si>
    <t>Obiekty sportowe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</si>
  <si>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</si>
  <si>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</si>
  <si>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</si>
  <si>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</si>
  <si>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</si>
  <si>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 xml:space="preserve">Plan </t>
  </si>
  <si>
    <t>Wykonanie</t>
  </si>
  <si>
    <t>% realizacji planu</t>
  </si>
  <si>
    <t>0 1008</t>
  </si>
  <si>
    <t>RAZEM</t>
  </si>
  <si>
    <t>Wynagrodzenia osobowe pracowników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</si>
  <si>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</si>
  <si>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</si>
  <si>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</si>
  <si>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</si>
  <si>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</si>
  <si>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</si>
  <si>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 (Wpłaty gminy na rzecz Izby Rolniczej w Opolu w wysokości 2% uzyskanych wpływów z podatku rolnego)</t>
  </si>
  <si>
    <t>Wydatki bieżące, w tym</t>
  </si>
  <si>
    <t xml:space="preserve">Szkoły podstawowe </t>
  </si>
  <si>
    <t xml:space="preserve">Różne jednostki obsługi gospodarki mieszkaniowej </t>
  </si>
  <si>
    <t xml:space="preserve">Ogółem </t>
  </si>
  <si>
    <t>RÓŻNE ROZLICZENIA</t>
  </si>
  <si>
    <t>Dokształcanie i doskonalenie nauczycieli</t>
  </si>
  <si>
    <t xml:space="preserve">Zasiłki i pomoc w naturze oraz składki na ubezpieczenia społeczne </t>
  </si>
  <si>
    <t>OŚWIATA I WYCHOWANIE (wydatki wg zał.nr 1)</t>
  </si>
  <si>
    <t>Przeciwdziałanie alkoholizmowi (wg załącznika nr 2)</t>
  </si>
  <si>
    <t>Wydatki bieżące - związane ze sprzedażą mienia</t>
  </si>
  <si>
    <t>Rezerwy ogólne i celowe</t>
  </si>
  <si>
    <t>Wydatki bieżące-Rezerwa ogólna</t>
  </si>
  <si>
    <t>Pozostałe zadania w zakresie kultury</t>
  </si>
  <si>
    <t>Plany zagospodarowania przestrzennego</t>
  </si>
  <si>
    <t>URZĘDY NACZELNYCH ORGANÓW WŁADZY PAŃST.,KONTR. I OCHR. PR ORAZ SĄDOWNICTWA</t>
  </si>
  <si>
    <t>Świadczenia rodzinne oraz składki na ubezpieczenia emerytalne i rentowe z ubezpieczenia społecznego</t>
  </si>
  <si>
    <t>POMOC SPOŁECZNA</t>
  </si>
  <si>
    <t>Ogółem</t>
  </si>
  <si>
    <t xml:space="preserve">Składki na ubezpieczenia zdrowotne opłacane za osoby pobierające niektóre świadczenia z pomocy społecznej </t>
  </si>
  <si>
    <t>Wydatki bieżące- zadania własne, w tym:</t>
  </si>
  <si>
    <t>Wydatki bieżące- obsługa długu (odsetki od kredytów)</t>
  </si>
  <si>
    <t>Przedszkola</t>
  </si>
  <si>
    <t>Dodatki mieszkaniowe</t>
  </si>
  <si>
    <t>Wydatki bieżące (utrzymanie działek mienia komunal.)</t>
  </si>
  <si>
    <t>Oddziały przedszkolne przy szkołach podstawowych</t>
  </si>
  <si>
    <t>Pomoc materialna dla uczniów</t>
  </si>
  <si>
    <t xml:space="preserve">1. ZFŚS nauczycieli emerytów i rencistów </t>
  </si>
  <si>
    <t>2.Pomoc zdrowotna dla nauczycieli</t>
  </si>
  <si>
    <t xml:space="preserve">3.Nagrody dla uczniów , organizacja konkursów </t>
  </si>
  <si>
    <t>TRANSPORT I ŁĄCZNOŚĆ</t>
  </si>
  <si>
    <t>Promocja jednostek samorządu terytorialnego</t>
  </si>
  <si>
    <t>Wydatki majątkowe</t>
  </si>
  <si>
    <t>wydatki związane z bieżącą działalnością jednostek OSP w zakresie utrzymania gotowości bojowej poszczególnych OSP (paliwo do pojazdów, części do napraw , utrzymanie remiz)</t>
  </si>
  <si>
    <t xml:space="preserve">DOCHODY OD OSÓB PRAWNYCH, OD OSÓB FIZYCZNYCH I OD INNYCH JEDNOSTEK NIEPOSIADAJĄCYCH OSOBOWOŚCI PRAWNEJ ORAZ WYDATKI ZWIĄZANE Z ICH POBOREM </t>
  </si>
  <si>
    <t xml:space="preserve">Pobór podatków , opłat i niepodatkowych należności budżetowych </t>
  </si>
  <si>
    <t>Wydatki bieżące- wydatki realizowane przez jednostki oświatowe oraz urząd miejski.</t>
  </si>
  <si>
    <t>Wydatki bieżące - zadanie zlecone</t>
  </si>
  <si>
    <t>Informacja o wykonaniu wydatków budżetowych za I półrocze 2006 roku</t>
  </si>
  <si>
    <t>0 1010</t>
  </si>
  <si>
    <t>wynagrodzenia i pochodne od wynagrodzeń:</t>
  </si>
  <si>
    <t>0 20</t>
  </si>
  <si>
    <t>0 2001</t>
  </si>
  <si>
    <t>Gospodarka leśna</t>
  </si>
  <si>
    <t>LEŚNICTWO</t>
  </si>
  <si>
    <t xml:space="preserve">Wydatki bieżące                   </t>
  </si>
  <si>
    <t>wynagrodzenia i pochodne od wynagrodzeń</t>
  </si>
  <si>
    <t>Cmentarze</t>
  </si>
  <si>
    <t xml:space="preserve">Wydatki bieżące:,  w tym </t>
  </si>
  <si>
    <t>wynagrodzenia i pochodne od wynagrodzeń (inkaso podatków)</t>
  </si>
  <si>
    <t xml:space="preserve">wynagrodzenia i pochodne od wynagrodzeń       </t>
  </si>
  <si>
    <t>Wynagrodzenia i pochodne od wynagrodzeń- koszty wynagrodzeń opiekunów  i kierowcy</t>
  </si>
  <si>
    <t>dotacje</t>
  </si>
  <si>
    <t xml:space="preserve">wynagrodzenia i pochodne od wynagrodzeń                   </t>
  </si>
  <si>
    <t>I.Wydatki bieżące-Stołówka Miejska, w tym:</t>
  </si>
  <si>
    <t>wynagrodzenia i pochodne od wynagrodzeń,</t>
  </si>
  <si>
    <t>Gospodarka odpadami</t>
  </si>
  <si>
    <t xml:space="preserve">Wydatki bieżące, w tym  </t>
  </si>
  <si>
    <t>Ochrona zabytków i opieka nad zabytkami</t>
  </si>
  <si>
    <t>Wynagrodzenia i pochodne od wynagrodzeń</t>
  </si>
  <si>
    <t>Licea ogólnokształcące</t>
  </si>
  <si>
    <t>Gospodarka ściekowa i ochrona wód</t>
  </si>
  <si>
    <t>Wpływy i wydatki związane z gromadzeniem środków z opłat i kar za korzystanie ze środowiska</t>
  </si>
  <si>
    <t>Infrastruktura wodociągowa i sanitacyjna wsi</t>
  </si>
  <si>
    <t>RAZEM WYDATKI, w tym:</t>
  </si>
  <si>
    <t>WYDATKI BIEŻĄCE</t>
  </si>
  <si>
    <t>WYDATKI MAJĄTKOWE</t>
  </si>
  <si>
    <t>Wydatki bieżące : składki na Związek Gmin Śląska Opolskiego-6.105,75; diety sołt.za udział w sesjach-5.280</t>
  </si>
  <si>
    <t>odpisy na ZFŚS-1.125, zakup materiałów i wyposażenia-2.891,83;, zakup usług pozostałych-5.420,61  (koszty pomieszczenia biurowego, usł.telefoniczne, utrzym.samochodu ), opłaty i składki-663; umundurowanie-106,14</t>
  </si>
  <si>
    <t xml:space="preserve">środki żywności-2.851zł, , odpis na ZFŚS-2.250 </t>
  </si>
  <si>
    <t xml:space="preserve">Wydatki bieżące- 392 rodziny </t>
  </si>
  <si>
    <t>Wydatki bieżące- stypendia - wydano 533 decyzje na łączną kwotę 77.217 zł oraz wypłacono 500 zł tj. 2 zasiłki szkolne</t>
  </si>
  <si>
    <t xml:space="preserve">dotacje ( Szymonków- 2.779,74 zł, Komorzno-55.96,88 zł, Wołczyn- 82.490,38zł)                                                  </t>
  </si>
  <si>
    <t xml:space="preserve">dotacje                                         </t>
  </si>
  <si>
    <t>Wołczyński Ośrodek Kultury- Fundusz płac-135.090 , podróże służbowe- 1.727,  materiały i wyposażenie-32.850 (imprezy okolicznościowe- 5.492, art.biurowe-2.216, art.gospodarcze i elektryczne- 3.777,krzesła, kolumny,pawilon ogrodowy-14.877, materiały do remontu i zakup mebli- 3.249), energia, woda, gaz-33.632, usługi-30.446 ( telekom.-3.104, XV Dni Wołczyna-16.575,  umowa zlecenie kapeli-8.5280), podatek VAT- 4.476. Jednostka osiągnęła również dochody w wysokości- 32.976. Wydatki na świetlice wiejskie-fundusz płac- 11.794, materiały i wyposażenie- 15.704, energia, woda, gaz-11.285, usługi-7.812 ( umowa zlec. opiek. świetlic-4.390), podatek VAT-412. Wykonane dochody- 4.460.</t>
  </si>
  <si>
    <t xml:space="preserve">dotacje, Gminne Zrzeszenie LSZ-20.000zł,  START-12.000zł                                                                       </t>
  </si>
  <si>
    <t>organizacja imprez sportowych- materiały i wyposażenie- 9.316,99, przewóz dzieci na zawody sportowe- 3.889,03 , wydatek  na organizacja międzynarodowego wyścigu kolarskiego juniorów po ziemi kluczborskiej- 3.000, usługi remontowe- 1.669,58</t>
  </si>
  <si>
    <t xml:space="preserve">wydatki na wynagrodzenia pracownika zajmującego się sprawami melioracji ( finansowane z dotacji z Powiatu) oraz 21 pracowników w ramach prac interwencyjnych , wydatki na badania lekarskie i sprzęt dla pracowników </t>
  </si>
  <si>
    <t xml:space="preserve">Wydatki bieżące- wydatki zrealizowane w II półroczu dotyczą zadania: Budowa kanalizacji sanitarnej w Wierzbicy Górnej I etap- sfinansowane uzyskanym odszkodowaniem. </t>
  </si>
  <si>
    <t xml:space="preserve">Wydatki bieżące- opracowanie planów urządzenia lasów komunalnych w miejscowościach Wierzbica Górna i Wasice- przewidywany termin realizacji listopad 2006r. </t>
  </si>
  <si>
    <t>W ramach zadania zrealizowano: zimowe utrzymanie dróg, wymiana i stawienie oznakowania pionowego, odnowienie oznakowania poziomego na terenie miasta , remont przepustów w miejscowościach Wierzchy i Komorzno, remont mostu w Markotowie Dużym, remonty dróg asfaltowych i betonowych przy użyciu grysów i emulsji.</t>
  </si>
  <si>
    <t>Wydatki bieżące- wydatki związane z administrowaniem nieruchomości gminnych</t>
  </si>
  <si>
    <t>Projekty decyzji o warunkach zabudowy oraz decyzje o ustalenie lokalizacji inwestycji celu publicznego- 8 , zmiana miejscowego planu zagospodarowania przestrzennego miasta Wołczyn oraz wsi Ligota Wołczyńska i Gierałcice, zmiana miejscowego planu zagospodarowania przestrzennego terenów zainwestowania wsi Krzywiczyny i wsi Komorzno</t>
  </si>
  <si>
    <t xml:space="preserve">Wydatki związane z funkcjonowaniem Urzędu Miejskiego: odpis na ZFŚS-31.733; ubezpieczenie -3.243;  podróże służbowe-14.256,36;  usługi rem.-9.239,04; materiały i wyposażenie-51.828,68; energia (co, elektryczna) i woda-31.744; zakup usług pozostalych-65.232,47;(obsługa programów komputerowych, prowizje, usługi pocztowe, szkolenia, telefony) ; ekwiw. za pr.-70; zakup usług zdrowotnych-805; składki na PEFRON-5.014;  zakup usług dostępu do sieci Internet-1.017,48 </t>
  </si>
  <si>
    <t>wydatki opisane w załączniku nr 1 wg poszczególnych szkól oraz wydatki sołectw-998,16</t>
  </si>
  <si>
    <t>wydatki gimnazjum wg załącznika nr 1 oraz wydatki na program Socrates Comenius ( plan 14528 wykonanie-11709,46)</t>
  </si>
  <si>
    <t xml:space="preserve">Zakup paliwa i wydatki związane z  eksploatacja autobusu dowożącego dzieci do szkół - 17.417, zakup biletów miesięcznych na przejazdy do szkoły, zapewnienie bezpłatnego transportu i opieki w czasie przewozu uczniów szkół podstawowych i gimnazjum zamieszkałych we właściwych obwodach szkolnych jak również uprawnionych wychowanków przedszkoli i oddziałów przedszkolnych w szkołach podstawowych - realizujących roczne obowiązkowe przygotowanie przedszkolne, zakup biletów na przejazdy środkami komunikacji publicznej dla uczniów niepełnosprawnych i ich opiekunów do przedszkola (realizacja rocznego obowiązkowego przygotowania przedszkolnego), szkoły podstawowej lub gimnazjum , w tym dowożenie grupy uczniów niepełnosprawnych i ich opiekunów do Specjalnego Ośrodka Szkolno-Wychowawczego w Kluczborku. </t>
  </si>
  <si>
    <t xml:space="preserve">zasiłki rodzinne- 2251 osób- 597.109 zł, dodatki do zasiłku: z tytułu urodzenia dziecka- 52 osoby-52.000 zł,opieki nad dzieckiem w okresie korzystania z urlopu wychowawczego- 51 osób- 102.952,40 zł, samotnego wychowania dziecka i utraty prawa do zasiłku dla bezrobotnych-2 osoby- 4800 zł, samotnego wychowania dziecka- 120 osób- 134.930 zł, kształcenia i rehabilitacja dziecka niepełnosprawnego- 107 osób-39.840 zł, rozpoczęcia roku szkolnego- 47 osób- 3870 zł,  podjęcia nauki poza miejscem zamieszkania- dojazd-458 osób- 109.320 zł, wychowywania w rodzinie wielodzietnej- 437 osób- 124.850 zł,, zasiłki pielęgnacyjne- 310 osób- 241.776 zł, świadczenia pielęgnacyjne- 37 osób- 86.100 zł, świadczenia opiekuńcze- 310 osób- 327.876 zł, jednorazowa zapomoga z tytułu urodzenia dziecka- 82 osoby- 82.000 zł , zaliczka alimentacyjna- 156 osób- 186.855 zł ,wydatki na obsługę świadczeń- 25.795,60 zł  </t>
  </si>
  <si>
    <t>wydatki bieżące: Zadania zlecone : 22.219 zł ( zasiłki stałe 16 rodzin) . Zadania własne: 231.320 (zasiłki okresowe- 185 rodzin- 156.844 zł, zasiłki celowe-107 rodzin- 32.040 zł, pomoc rzeczowa- 33 rodziny -7.421zł, posiłki w szkole- 4 rodziny- 455 zł, program "pomoc państwa w zakresie dożywiania"- 34.560 zł)</t>
  </si>
  <si>
    <t>pozostałe wydatki bieżące : zakup materiałów i wyposażenia: 4.521 ( materiały biurowe i śr.czystości-2.562, paliwo-679), energia, woda-9.085, usługi remontowe- 655 , usługi pozostałe:10.274 ( poczta , telef.-3.094, prowizje bankowe-1.131, usługi prawnicze- 3.960),opłaty za Internet- 106, podróże służbowe- 31, wydatki osobowe nie zaliczone do wynagrodzeń- 180, odpis na ZFŚS-5.929</t>
  </si>
  <si>
    <t xml:space="preserve">pozostałe wydatki bieżące-odpis na ZFŚS-3.388,5. W ciągu I półrocza  objętych pomocą było 18 osób . </t>
  </si>
  <si>
    <t>III. Wydatki Bieżące- Prace społecznie-użyteczne- zatrudniono łącznie 24 osoby</t>
  </si>
  <si>
    <t>IV. Wydatki bieżące - wyposażenie stołówki w gimnazjum- zadanie realizowane w II półroczu 2006 r.</t>
  </si>
  <si>
    <t>Wydatki bieżące- zarząd gminnym wysypiskiem śmieci</t>
  </si>
  <si>
    <t>Wydatki bieżące- bieżące wykaszanie traw , usuwanie wiatrołomów , usuwanie chwastów z zieleni miejskiej, ustawianie koszy na terenie gminy</t>
  </si>
  <si>
    <t xml:space="preserve">Wydatki bieżące- wniesiono opłaty za korzystanie ze środowiska </t>
  </si>
  <si>
    <t>Wydatki bieżące- wykonanie gminnej ewidencji zabytków- płatność w II półroczu 2006r.</t>
  </si>
  <si>
    <t>wydatki na tłumaczenia, nagrody ,wyjazd do partnerskiej gminy, Wołczyński Isander i składka członkowska KOLOT</t>
  </si>
  <si>
    <t xml:space="preserve">II.Wydatki bieżące- świadczenia OPS                                              -posiłki w stołówce- 9 rodzin- 1.268  ,                                                                                                                       -  program "Pomoc państwa w zakresie dożywiania"- 282 rodziny- posiłek dla potrzebujących"- 187 rodzin - 136.451zł   oraz zakup wyposażenia- 5.837                                            </t>
  </si>
  <si>
    <t>EDUKACYJNA OPIEKA WYCHOWAWCZA  (wg załącznika  nr 1)</t>
  </si>
  <si>
    <t>wydatki bieżące utrzymanie czystości w miesicie oraz na terenie gminy -19.790,49, utrzymanie czystości na placu targowym- 5.000, pojemniki na odpady-34.822,41</t>
  </si>
  <si>
    <t>Wydatki bieżące, podpisano umowę na wykonanie projektu prac geologicznych dla ustalenia zasobów eksploatacyjnych wód podziemnych otworu VIIa w Wołczynie- planowana płatność- w IV kw. Wyłapywanie psów- 3.537,67 zł, zakup ubrania ochronnego na wypadek wystąpienia epidemii ptasiej grypy 175,29 zł ,transport i unieszkodliwianie zwłok zwierzęcych i ich części- 856, zakupy materiałow dla pracowników interwencyjnych- 3.089,05, komisja mieszkaniowa-98,45, usługi kominiarskie- 897,92, ubezpieczenie przystanków- 1.889, prace porządkowe -staw koło kina- 2.501, sołectwa- 4.038,67, pozostałe- 1.006,84</t>
  </si>
  <si>
    <t>Wydatki bieżące:  Dni Wołczyna, planer malerski, usługi muzyczne, uczestnictwo dzieci i młodziezy w imprezach kulturalnych</t>
  </si>
  <si>
    <t>wynagrodzenie od miesiąca IV do VI prace porządkowe na stadionie , zakup materiałów i wyposażenia- 8.222,54 , zakup energii- 34.643,62, zakup usług pozostałych- 1.641,83 , ubezpieczenie obiektów- 1.276</t>
  </si>
  <si>
    <t>Wydatki bieżące-  utrzymanie czystości na cmentarzach komunalnych- 10.998, utwardzenie alejek i wym. ogrodzenia na cmentarzu- 24.400, karcz.drzew na cmentarzu-1.240</t>
  </si>
  <si>
    <t>Wydatki bieżące( diety radnych i przew.-20880, pozostałe-1789)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</si>
</sst>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9" fontId="1" fillId="0" borderId="2" xfId="17" applyFont="1" applyBorder="1" applyAlignment="1">
      <alignment/>
    </xf>
    <xf numFmtId="0" fontId="4" fillId="0" borderId="7" xfId="0" applyFont="1" applyBorder="1" applyAlignment="1">
      <alignment horizontal="right"/>
    </xf>
    <xf numFmtId="9" fontId="6" fillId="0" borderId="2" xfId="17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wrapText="1"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7" xfId="0" applyFont="1" applyBorder="1" applyAlignment="1">
      <alignment/>
    </xf>
    <xf numFmtId="9" fontId="1" fillId="0" borderId="7" xfId="17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 horizontal="left" wrapText="1"/>
    </xf>
    <xf numFmtId="0" fontId="4" fillId="0" borderId="2" xfId="0" applyFont="1" applyBorder="1" applyAlignment="1">
      <alignment/>
    </xf>
    <xf numFmtId="0" fontId="5" fillId="0" borderId="8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 vertical="top"/>
    </xf>
    <xf numFmtId="9" fontId="1" fillId="0" borderId="2" xfId="17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2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4" fillId="0" borderId="7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1" fillId="0" borderId="2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2" xfId="0" applyBorder="1" applyAlignment="1">
      <alignment/>
    </xf>
    <xf numFmtId="2" fontId="1" fillId="0" borderId="7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workbookViewId="0" topLeftCell="A37">
      <selection activeCell="C64" sqref="C64"/>
    </sheetView>
  </sheetViews>
  <sheetFormatPr defaultColWidth="9.00390625" defaultRowHeight="12.75"/>
  <cols>
    <col min="1" max="1" width="6.00390625" style="0" bestFit="1" customWidth="1"/>
    <col min="2" max="2" width="7.25390625" style="0" customWidth="1"/>
    <col min="3" max="3" width="43.25390625" style="0" customWidth="1"/>
    <col min="4" max="4" width="9.375" style="0" customWidth="1"/>
    <col min="5" max="5" width="12.375" style="0" customWidth="1"/>
    <col min="6" max="6" width="8.125" style="0" customWidth="1"/>
    <col min="7" max="7" width="8.875" style="0" customWidth="1"/>
  </cols>
  <sheetData>
    <row r="1" spans="1:6" ht="12.75">
      <c r="A1" s="2"/>
      <c r="B1" s="2"/>
      <c r="C1" s="3" t="s">
        <v>93</v>
      </c>
      <c r="D1" s="4"/>
      <c r="E1" s="2"/>
      <c r="F1" s="2"/>
    </row>
    <row r="2" spans="1:6" ht="12.75">
      <c r="A2" s="2"/>
      <c r="B2" s="2"/>
      <c r="C2" s="5"/>
      <c r="D2" s="2"/>
      <c r="E2" s="2"/>
      <c r="F2" s="2"/>
    </row>
    <row r="3" spans="1:7" ht="39.75" customHeight="1">
      <c r="A3" s="7" t="s">
        <v>0</v>
      </c>
      <c r="B3" s="7" t="s">
        <v>1</v>
      </c>
      <c r="C3" s="7" t="s">
        <v>2</v>
      </c>
      <c r="D3" s="7" t="s">
        <v>43</v>
      </c>
      <c r="E3" s="8" t="s">
        <v>44</v>
      </c>
      <c r="F3" s="8" t="s">
        <v>45</v>
      </c>
      <c r="G3" s="1"/>
    </row>
    <row r="4" spans="1:7" ht="12.75">
      <c r="A4" s="9">
        <v>1</v>
      </c>
      <c r="B4" s="6">
        <v>2</v>
      </c>
      <c r="C4" s="10">
        <v>3</v>
      </c>
      <c r="D4" s="6">
        <v>4</v>
      </c>
      <c r="E4" s="6">
        <v>5</v>
      </c>
      <c r="F4" s="6">
        <v>6</v>
      </c>
      <c r="G4" s="1"/>
    </row>
    <row r="5" spans="1:7" ht="12.75">
      <c r="A5" s="9" t="s">
        <v>29</v>
      </c>
      <c r="B5" s="11"/>
      <c r="C5" s="11" t="s">
        <v>30</v>
      </c>
      <c r="D5" s="6"/>
      <c r="E5" s="6"/>
      <c r="F5" s="6"/>
      <c r="G5" s="1"/>
    </row>
    <row r="6" spans="1:7" ht="12.75">
      <c r="A6" s="12" t="s">
        <v>27</v>
      </c>
      <c r="B6" s="13" t="s">
        <v>3</v>
      </c>
      <c r="C6" s="14" t="s">
        <v>4</v>
      </c>
      <c r="D6" s="15"/>
      <c r="E6" s="15"/>
      <c r="F6" s="15"/>
      <c r="G6" s="1"/>
    </row>
    <row r="7" spans="1:7" ht="12.75">
      <c r="A7" s="12"/>
      <c r="B7" s="13"/>
      <c r="C7" s="16" t="s">
        <v>52</v>
      </c>
      <c r="D7" s="15">
        <v>97741</v>
      </c>
      <c r="E7" s="15">
        <v>34613.09</v>
      </c>
      <c r="F7" s="17">
        <f>E7/D7</f>
        <v>0.3541307128022017</v>
      </c>
      <c r="G7" s="1"/>
    </row>
    <row r="8" spans="1:7" ht="12.75">
      <c r="A8" s="12"/>
      <c r="B8" s="13"/>
      <c r="C8" s="16" t="s">
        <v>95</v>
      </c>
      <c r="D8" s="15">
        <v>80241</v>
      </c>
      <c r="E8" s="15">
        <v>31508.27</v>
      </c>
      <c r="F8" s="17">
        <f>E8/D8</f>
        <v>0.3926704552535487</v>
      </c>
      <c r="G8" s="1"/>
    </row>
    <row r="9" spans="1:7" ht="51.75" customHeight="1">
      <c r="A9" s="12"/>
      <c r="B9" s="13"/>
      <c r="C9" s="16" t="s">
        <v>132</v>
      </c>
      <c r="D9" s="15"/>
      <c r="E9" s="15"/>
      <c r="F9" s="17"/>
      <c r="G9" s="1"/>
    </row>
    <row r="10" spans="1:7" ht="12.75">
      <c r="A10" s="12"/>
      <c r="B10" s="18" t="s">
        <v>46</v>
      </c>
      <c r="C10" s="16" t="s">
        <v>47</v>
      </c>
      <c r="D10" s="15">
        <f>D7</f>
        <v>97741</v>
      </c>
      <c r="E10" s="15">
        <f>E7</f>
        <v>34613.09</v>
      </c>
      <c r="F10" s="17">
        <f aca="true" t="shared" si="0" ref="F10:F76">E10/D10</f>
        <v>0.3541307128022017</v>
      </c>
      <c r="G10" s="1"/>
    </row>
    <row r="11" spans="1:7" ht="12.75">
      <c r="A11" s="12"/>
      <c r="B11" s="13" t="s">
        <v>94</v>
      </c>
      <c r="C11" s="19" t="s">
        <v>118</v>
      </c>
      <c r="D11" s="15"/>
      <c r="E11" s="15"/>
      <c r="F11" s="15"/>
      <c r="G11" s="1"/>
    </row>
    <row r="12" spans="1:7" ht="37.5" customHeight="1">
      <c r="A12" s="12"/>
      <c r="B12" s="13"/>
      <c r="C12" s="16" t="s">
        <v>133</v>
      </c>
      <c r="D12" s="15">
        <v>25861</v>
      </c>
      <c r="E12" s="15">
        <v>0</v>
      </c>
      <c r="F12" s="17"/>
      <c r="G12" s="1"/>
    </row>
    <row r="13" spans="1:7" ht="12.75">
      <c r="A13" s="12"/>
      <c r="B13" s="13"/>
      <c r="C13" s="16" t="s">
        <v>87</v>
      </c>
      <c r="D13" s="15">
        <v>3023250</v>
      </c>
      <c r="E13" s="15">
        <v>2514.25</v>
      </c>
      <c r="F13" s="17">
        <f t="shared" si="0"/>
        <v>0.0008316381377656496</v>
      </c>
      <c r="G13" s="1"/>
    </row>
    <row r="14" spans="1:7" ht="12.75">
      <c r="A14" s="12"/>
      <c r="B14" s="18" t="s">
        <v>94</v>
      </c>
      <c r="C14" s="16" t="s">
        <v>47</v>
      </c>
      <c r="D14" s="15">
        <f>D12+D13</f>
        <v>3049111</v>
      </c>
      <c r="E14" s="15">
        <f>E12+E13</f>
        <v>2514.25</v>
      </c>
      <c r="F14" s="17">
        <f t="shared" si="0"/>
        <v>0.0008245846084317691</v>
      </c>
      <c r="G14" s="1"/>
    </row>
    <row r="15" spans="1:7" ht="12.75">
      <c r="A15" s="12"/>
      <c r="B15" s="13" t="s">
        <v>49</v>
      </c>
      <c r="C15" s="16" t="s">
        <v>50</v>
      </c>
      <c r="D15" s="15"/>
      <c r="E15" s="15"/>
      <c r="F15" s="17"/>
      <c r="G15" s="1"/>
    </row>
    <row r="16" spans="1:7" ht="36">
      <c r="A16" s="12"/>
      <c r="B16" s="13"/>
      <c r="C16" s="16" t="s">
        <v>55</v>
      </c>
      <c r="D16" s="15">
        <v>19000</v>
      </c>
      <c r="E16" s="15">
        <v>10825.71</v>
      </c>
      <c r="F16" s="17">
        <f t="shared" si="0"/>
        <v>0.5697742105263157</v>
      </c>
      <c r="G16" s="1"/>
    </row>
    <row r="17" spans="1:7" ht="12.75">
      <c r="A17" s="12"/>
      <c r="B17" s="13" t="s">
        <v>49</v>
      </c>
      <c r="C17" s="16" t="s">
        <v>47</v>
      </c>
      <c r="D17" s="15">
        <f>SUM(D16)</f>
        <v>19000</v>
      </c>
      <c r="E17" s="15">
        <f>SUM(E16)</f>
        <v>10825.71</v>
      </c>
      <c r="F17" s="17">
        <f t="shared" si="0"/>
        <v>0.5697742105263157</v>
      </c>
      <c r="G17" s="1"/>
    </row>
    <row r="18" spans="1:7" ht="12.75">
      <c r="A18" s="12"/>
      <c r="B18" s="20" t="s">
        <v>5</v>
      </c>
      <c r="C18" s="14" t="s">
        <v>6</v>
      </c>
      <c r="D18" s="15"/>
      <c r="E18" s="15"/>
      <c r="F18" s="17"/>
      <c r="G18" s="1"/>
    </row>
    <row r="19" spans="1:7" ht="14.25" customHeight="1">
      <c r="A19" s="12"/>
      <c r="B19" s="13"/>
      <c r="C19" s="21" t="s">
        <v>79</v>
      </c>
      <c r="D19" s="15">
        <v>1500</v>
      </c>
      <c r="E19" s="92">
        <v>134.2</v>
      </c>
      <c r="F19" s="17">
        <f t="shared" si="0"/>
        <v>0.08946666666666665</v>
      </c>
      <c r="G19" s="1"/>
    </row>
    <row r="20" spans="1:7" ht="12.75">
      <c r="A20" s="12"/>
      <c r="B20" s="13" t="s">
        <v>5</v>
      </c>
      <c r="C20" s="21" t="s">
        <v>47</v>
      </c>
      <c r="D20" s="15">
        <f>SUM(D19:D19)</f>
        <v>1500</v>
      </c>
      <c r="E20" s="92">
        <f>SUM(E19:E19)</f>
        <v>134.2</v>
      </c>
      <c r="F20" s="17">
        <f t="shared" si="0"/>
        <v>0.08946666666666665</v>
      </c>
      <c r="G20" s="1"/>
    </row>
    <row r="21" spans="1:7" ht="12.75">
      <c r="A21" s="22" t="s">
        <v>7</v>
      </c>
      <c r="B21" s="23"/>
      <c r="C21" s="24" t="s">
        <v>59</v>
      </c>
      <c r="D21" s="22">
        <f>D10+D14+D17+D20</f>
        <v>3167352</v>
      </c>
      <c r="E21" s="22">
        <f>E10+E14+E17+E20</f>
        <v>48087.24999999999</v>
      </c>
      <c r="F21" s="17"/>
      <c r="G21" s="1"/>
    </row>
    <row r="22" spans="1:7" ht="12.75">
      <c r="A22" s="25" t="s">
        <v>96</v>
      </c>
      <c r="B22" s="71"/>
      <c r="C22" s="91" t="s">
        <v>99</v>
      </c>
      <c r="D22" s="22"/>
      <c r="E22" s="22"/>
      <c r="F22" s="17"/>
      <c r="G22" s="88"/>
    </row>
    <row r="23" spans="1:7" ht="12.75">
      <c r="A23" s="25"/>
      <c r="B23" s="100" t="s">
        <v>97</v>
      </c>
      <c r="C23" s="90" t="s">
        <v>98</v>
      </c>
      <c r="D23" s="22"/>
      <c r="E23" s="22"/>
      <c r="F23" s="17"/>
      <c r="G23" s="88"/>
    </row>
    <row r="24" spans="1:7" ht="36">
      <c r="A24" s="25"/>
      <c r="B24" s="73"/>
      <c r="C24" s="89" t="s">
        <v>134</v>
      </c>
      <c r="D24" s="15">
        <v>5000</v>
      </c>
      <c r="E24" s="15">
        <v>0</v>
      </c>
      <c r="F24" s="17"/>
      <c r="G24" s="88"/>
    </row>
    <row r="25" spans="1:7" ht="12.75">
      <c r="A25" s="56" t="s">
        <v>96</v>
      </c>
      <c r="B25" s="23"/>
      <c r="C25" s="24" t="s">
        <v>73</v>
      </c>
      <c r="D25" s="22">
        <f>D24</f>
        <v>5000</v>
      </c>
      <c r="E25" s="22">
        <f>E24</f>
        <v>0</v>
      </c>
      <c r="F25" s="17"/>
      <c r="G25" s="88"/>
    </row>
    <row r="26" spans="1:6" ht="12.75">
      <c r="A26" s="25">
        <v>600</v>
      </c>
      <c r="B26" s="26"/>
      <c r="C26" s="27" t="s">
        <v>85</v>
      </c>
      <c r="D26" s="22"/>
      <c r="E26" s="22"/>
      <c r="F26" s="17"/>
    </row>
    <row r="27" spans="1:6" ht="12.75">
      <c r="A27" s="28" t="s">
        <v>27</v>
      </c>
      <c r="B27" s="29">
        <v>60016</v>
      </c>
      <c r="C27" s="30" t="s">
        <v>9</v>
      </c>
      <c r="D27" s="15"/>
      <c r="E27" s="15"/>
      <c r="F27" s="17"/>
    </row>
    <row r="28" spans="1:6" ht="12.75">
      <c r="A28" s="12"/>
      <c r="B28" s="29"/>
      <c r="C28" s="21" t="s">
        <v>100</v>
      </c>
      <c r="D28" s="31">
        <v>222853</v>
      </c>
      <c r="E28" s="31">
        <v>68893.37</v>
      </c>
      <c r="F28" s="17">
        <f t="shared" si="0"/>
        <v>0.3091426635495147</v>
      </c>
    </row>
    <row r="29" spans="1:6" ht="75.75" customHeight="1">
      <c r="A29" s="12"/>
      <c r="B29" s="32"/>
      <c r="C29" s="21" t="s">
        <v>135</v>
      </c>
      <c r="D29" s="33"/>
      <c r="E29" s="33"/>
      <c r="F29" s="17"/>
    </row>
    <row r="30" spans="1:6" ht="13.5" customHeight="1">
      <c r="A30" s="12"/>
      <c r="B30" s="32"/>
      <c r="C30" s="21" t="s">
        <v>87</v>
      </c>
      <c r="D30" s="33">
        <v>50000</v>
      </c>
      <c r="E30" s="33">
        <v>8674.64</v>
      </c>
      <c r="F30" s="17">
        <f t="shared" si="0"/>
        <v>0.17349279999999997</v>
      </c>
    </row>
    <row r="31" spans="1:6" ht="12" customHeight="1">
      <c r="A31" s="12"/>
      <c r="B31" s="38">
        <v>60016</v>
      </c>
      <c r="C31" s="47" t="s">
        <v>47</v>
      </c>
      <c r="D31" s="33">
        <f>D28+D30</f>
        <v>272853</v>
      </c>
      <c r="E31" s="33">
        <f>E28+E30</f>
        <v>77568.01</v>
      </c>
      <c r="F31" s="17"/>
    </row>
    <row r="32" spans="1:6" ht="12.75" customHeight="1">
      <c r="A32" s="12"/>
      <c r="B32" s="32">
        <v>60095</v>
      </c>
      <c r="C32" s="30" t="s">
        <v>6</v>
      </c>
      <c r="D32" s="33"/>
      <c r="E32" s="33"/>
      <c r="F32" s="17"/>
    </row>
    <row r="33" spans="1:6" ht="15" customHeight="1">
      <c r="A33" s="12"/>
      <c r="B33" s="32"/>
      <c r="C33" s="21" t="s">
        <v>87</v>
      </c>
      <c r="D33" s="33">
        <v>2500</v>
      </c>
      <c r="E33" s="33">
        <v>0</v>
      </c>
      <c r="F33" s="17"/>
    </row>
    <row r="34" spans="1:6" ht="12" customHeight="1">
      <c r="A34" s="12"/>
      <c r="B34" s="32">
        <v>60095</v>
      </c>
      <c r="C34" s="46" t="s">
        <v>47</v>
      </c>
      <c r="D34" s="33">
        <f>D33</f>
        <v>2500</v>
      </c>
      <c r="E34" s="33">
        <f>E33</f>
        <v>0</v>
      </c>
      <c r="F34" s="17"/>
    </row>
    <row r="35" spans="1:6" ht="12.75">
      <c r="A35" s="22">
        <v>600</v>
      </c>
      <c r="B35" s="23"/>
      <c r="C35" s="34" t="s">
        <v>73</v>
      </c>
      <c r="D35" s="22">
        <f>D31+D34</f>
        <v>275353</v>
      </c>
      <c r="E35" s="22">
        <f>E31+E34</f>
        <v>77568.01</v>
      </c>
      <c r="F35" s="17">
        <f t="shared" si="0"/>
        <v>0.28170388555781123</v>
      </c>
    </row>
    <row r="36" spans="1:6" ht="12.75">
      <c r="A36" s="25">
        <v>700</v>
      </c>
      <c r="B36" s="26"/>
      <c r="C36" s="35" t="s">
        <v>31</v>
      </c>
      <c r="D36" s="36"/>
      <c r="E36" s="36"/>
      <c r="F36" s="17"/>
    </row>
    <row r="37" spans="1:6" ht="12.75">
      <c r="A37" s="28" t="s">
        <v>27</v>
      </c>
      <c r="B37" s="29">
        <v>70004</v>
      </c>
      <c r="C37" s="30" t="s">
        <v>58</v>
      </c>
      <c r="D37" s="15"/>
      <c r="E37" s="15"/>
      <c r="F37" s="17"/>
    </row>
    <row r="38" spans="1:6" ht="24">
      <c r="A38" s="12"/>
      <c r="B38" s="29"/>
      <c r="C38" s="21" t="s">
        <v>136</v>
      </c>
      <c r="D38" s="15">
        <v>130000</v>
      </c>
      <c r="E38" s="15">
        <v>30833.31</v>
      </c>
      <c r="F38" s="17">
        <f t="shared" si="0"/>
        <v>0.2371793076923077</v>
      </c>
    </row>
    <row r="39" spans="1:6" ht="12.75">
      <c r="A39" s="37"/>
      <c r="B39" s="38">
        <v>70004</v>
      </c>
      <c r="C39" s="21" t="s">
        <v>47</v>
      </c>
      <c r="D39" s="15">
        <f>SUM(D38)</f>
        <v>130000</v>
      </c>
      <c r="E39" s="15">
        <f>SUM(E38)</f>
        <v>30833.31</v>
      </c>
      <c r="F39" s="17">
        <f t="shared" si="0"/>
        <v>0.2371793076923077</v>
      </c>
    </row>
    <row r="40" spans="1:6" ht="12.75">
      <c r="A40" s="12"/>
      <c r="B40" s="29">
        <v>70005</v>
      </c>
      <c r="C40" s="30" t="s">
        <v>10</v>
      </c>
      <c r="D40" s="15"/>
      <c r="E40" s="15"/>
      <c r="F40" s="17"/>
    </row>
    <row r="41" spans="1:6" ht="15" customHeight="1">
      <c r="A41" s="12"/>
      <c r="B41" s="29"/>
      <c r="C41" s="39" t="s">
        <v>65</v>
      </c>
      <c r="D41" s="15">
        <v>98000</v>
      </c>
      <c r="E41" s="15">
        <v>17154.32</v>
      </c>
      <c r="F41" s="17">
        <f t="shared" si="0"/>
        <v>0.17504408163265306</v>
      </c>
    </row>
    <row r="42" spans="1:6" ht="12.75">
      <c r="A42" s="12"/>
      <c r="B42" s="43">
        <v>70005</v>
      </c>
      <c r="C42" s="40" t="s">
        <v>47</v>
      </c>
      <c r="D42" s="15">
        <f>SUM(D41)</f>
        <v>98000</v>
      </c>
      <c r="E42" s="15">
        <f>SUM(E41)</f>
        <v>17154.32</v>
      </c>
      <c r="F42" s="17">
        <f t="shared" si="0"/>
        <v>0.17504408163265306</v>
      </c>
    </row>
    <row r="43" spans="1:6" ht="12.75">
      <c r="A43" s="12"/>
      <c r="B43" s="29">
        <v>70095</v>
      </c>
      <c r="C43" s="40" t="s">
        <v>6</v>
      </c>
      <c r="D43" s="15"/>
      <c r="E43" s="15"/>
      <c r="F43" s="17"/>
    </row>
    <row r="44" spans="1:6" ht="12.75">
      <c r="A44" s="12"/>
      <c r="B44" s="29"/>
      <c r="C44" s="40" t="s">
        <v>87</v>
      </c>
      <c r="D44" s="15">
        <v>30000</v>
      </c>
      <c r="E44" s="15">
        <v>0</v>
      </c>
      <c r="F44" s="17"/>
    </row>
    <row r="45" spans="1:6" ht="12.75">
      <c r="A45" s="12"/>
      <c r="B45" s="29">
        <v>70095</v>
      </c>
      <c r="C45" s="40" t="s">
        <v>47</v>
      </c>
      <c r="D45" s="15">
        <f>D44</f>
        <v>30000</v>
      </c>
      <c r="E45" s="15">
        <f>E44</f>
        <v>0</v>
      </c>
      <c r="F45" s="17"/>
    </row>
    <row r="46" spans="1:6" ht="12.75">
      <c r="A46" s="22">
        <v>700</v>
      </c>
      <c r="B46" s="23"/>
      <c r="C46" s="41" t="s">
        <v>59</v>
      </c>
      <c r="D46" s="22">
        <f>D39+D42+D45</f>
        <v>258000</v>
      </c>
      <c r="E46" s="22">
        <f>E39+E42+E45</f>
        <v>47987.630000000005</v>
      </c>
      <c r="F46" s="17">
        <f t="shared" si="0"/>
        <v>0.1859985658914729</v>
      </c>
    </row>
    <row r="47" spans="1:6" ht="12.75">
      <c r="A47" s="25">
        <v>710</v>
      </c>
      <c r="B47" s="26"/>
      <c r="C47" s="27" t="s">
        <v>32</v>
      </c>
      <c r="D47" s="22"/>
      <c r="E47" s="22"/>
      <c r="F47" s="17"/>
    </row>
    <row r="48" spans="1:6" ht="12.75">
      <c r="A48" s="28" t="s">
        <v>27</v>
      </c>
      <c r="B48" s="29">
        <v>71004</v>
      </c>
      <c r="C48" s="30" t="s">
        <v>69</v>
      </c>
      <c r="D48" s="15"/>
      <c r="E48" s="15"/>
      <c r="F48" s="17"/>
    </row>
    <row r="49" spans="1:6" ht="13.5" customHeight="1">
      <c r="A49" s="12"/>
      <c r="B49" s="29"/>
      <c r="C49" s="21" t="s">
        <v>52</v>
      </c>
      <c r="D49" s="15">
        <v>48000</v>
      </c>
      <c r="E49" s="15">
        <v>3829.44</v>
      </c>
      <c r="F49" s="17">
        <f t="shared" si="0"/>
        <v>0.07978</v>
      </c>
    </row>
    <row r="50" spans="1:6" ht="11.25" customHeight="1">
      <c r="A50" s="12"/>
      <c r="B50" s="29"/>
      <c r="C50" s="21" t="s">
        <v>101</v>
      </c>
      <c r="D50" s="15">
        <v>24000</v>
      </c>
      <c r="E50" s="92">
        <v>1875</v>
      </c>
      <c r="F50" s="17">
        <f t="shared" si="0"/>
        <v>0.078125</v>
      </c>
    </row>
    <row r="51" spans="1:6" ht="68.25" customHeight="1">
      <c r="A51" s="12"/>
      <c r="B51" s="29"/>
      <c r="C51" s="42" t="s">
        <v>137</v>
      </c>
      <c r="D51" s="15"/>
      <c r="E51" s="15"/>
      <c r="F51" s="17"/>
    </row>
    <row r="52" spans="1:6" ht="12.75">
      <c r="A52" s="12"/>
      <c r="B52" s="43">
        <v>71004</v>
      </c>
      <c r="C52" s="44" t="s">
        <v>47</v>
      </c>
      <c r="D52" s="15">
        <f>D49</f>
        <v>48000</v>
      </c>
      <c r="E52" s="15">
        <f>E49</f>
        <v>3829.44</v>
      </c>
      <c r="F52" s="17">
        <f t="shared" si="0"/>
        <v>0.07978</v>
      </c>
    </row>
    <row r="53" spans="1:6" ht="12.75">
      <c r="A53" s="12"/>
      <c r="B53" s="29">
        <v>71035</v>
      </c>
      <c r="C53" s="47" t="s">
        <v>102</v>
      </c>
      <c r="D53" s="15"/>
      <c r="E53" s="15"/>
      <c r="F53" s="17"/>
    </row>
    <row r="54" spans="1:6" ht="38.25" customHeight="1">
      <c r="A54" s="37"/>
      <c r="B54" s="29"/>
      <c r="C54" s="47" t="s">
        <v>159</v>
      </c>
      <c r="D54" s="15">
        <v>54000</v>
      </c>
      <c r="E54" s="92">
        <v>34805</v>
      </c>
      <c r="F54" s="17">
        <f t="shared" si="0"/>
        <v>0.644537037037037</v>
      </c>
    </row>
    <row r="55" spans="1:6" ht="12.75">
      <c r="A55" s="37"/>
      <c r="B55" s="29"/>
      <c r="C55" s="47" t="s">
        <v>87</v>
      </c>
      <c r="D55" s="15">
        <v>80000</v>
      </c>
      <c r="E55" s="92">
        <v>1500</v>
      </c>
      <c r="F55" s="17">
        <f t="shared" si="0"/>
        <v>0.01875</v>
      </c>
    </row>
    <row r="56" spans="1:6" ht="12.75">
      <c r="A56" s="12"/>
      <c r="B56" s="43">
        <v>71035</v>
      </c>
      <c r="C56" s="47" t="s">
        <v>47</v>
      </c>
      <c r="D56" s="15">
        <f>SUM(D54:D55)</f>
        <v>134000</v>
      </c>
      <c r="E56" s="92">
        <f>SUM(E54:E55)</f>
        <v>36305</v>
      </c>
      <c r="F56" s="17">
        <f t="shared" si="0"/>
        <v>0.2709328358208955</v>
      </c>
    </row>
    <row r="57" spans="1:6" ht="12.75">
      <c r="A57" s="22">
        <v>710</v>
      </c>
      <c r="B57" s="45"/>
      <c r="C57" s="34" t="s">
        <v>59</v>
      </c>
      <c r="D57" s="22">
        <f>D52+D56</f>
        <v>182000</v>
      </c>
      <c r="E57" s="22">
        <f>E52+E56</f>
        <v>40134.44</v>
      </c>
      <c r="F57" s="17">
        <f t="shared" si="0"/>
        <v>0.2205189010989011</v>
      </c>
    </row>
    <row r="58" spans="1:6" ht="12.75">
      <c r="A58" s="25">
        <v>750</v>
      </c>
      <c r="B58" s="26"/>
      <c r="C58" s="27" t="s">
        <v>33</v>
      </c>
      <c r="D58" s="22"/>
      <c r="E58" s="22"/>
      <c r="F58" s="17"/>
    </row>
    <row r="59" spans="1:6" ht="12.75">
      <c r="A59" s="28" t="s">
        <v>27</v>
      </c>
      <c r="B59" s="29">
        <v>75011</v>
      </c>
      <c r="C59" s="30" t="s">
        <v>11</v>
      </c>
      <c r="D59" s="15"/>
      <c r="E59" s="15"/>
      <c r="F59" s="17"/>
    </row>
    <row r="60" spans="1:6" ht="12.75">
      <c r="A60" s="12"/>
      <c r="B60" s="29"/>
      <c r="C60" s="21" t="s">
        <v>52</v>
      </c>
      <c r="D60" s="15">
        <v>94749</v>
      </c>
      <c r="E60" s="92">
        <v>47117</v>
      </c>
      <c r="F60" s="17">
        <f t="shared" si="0"/>
        <v>0.49728229321681494</v>
      </c>
    </row>
    <row r="61" spans="1:6" ht="12.75">
      <c r="A61" s="12"/>
      <c r="B61" s="29"/>
      <c r="C61" s="46" t="s">
        <v>48</v>
      </c>
      <c r="D61" s="15">
        <v>94749</v>
      </c>
      <c r="E61" s="92">
        <v>47117</v>
      </c>
      <c r="F61" s="17">
        <f t="shared" si="0"/>
        <v>0.49728229321681494</v>
      </c>
    </row>
    <row r="62" spans="1:6" ht="12.75">
      <c r="A62" s="37"/>
      <c r="B62" s="43">
        <v>75011</v>
      </c>
      <c r="C62" s="47" t="s">
        <v>47</v>
      </c>
      <c r="D62" s="15">
        <f>D60</f>
        <v>94749</v>
      </c>
      <c r="E62" s="92">
        <f>E60</f>
        <v>47117</v>
      </c>
      <c r="F62" s="17">
        <f t="shared" si="0"/>
        <v>0.49728229321681494</v>
      </c>
    </row>
    <row r="63" spans="1:6" ht="12.75">
      <c r="A63" s="12"/>
      <c r="B63" s="29">
        <v>75022</v>
      </c>
      <c r="C63" s="50" t="s">
        <v>12</v>
      </c>
      <c r="D63" s="12"/>
      <c r="E63" s="48"/>
      <c r="F63" s="49"/>
    </row>
    <row r="64" spans="1:6" ht="16.5" customHeight="1">
      <c r="A64" s="12"/>
      <c r="B64" s="29"/>
      <c r="C64" s="39" t="s">
        <v>160</v>
      </c>
      <c r="D64" s="15">
        <v>64009</v>
      </c>
      <c r="E64" s="15">
        <v>22645.18</v>
      </c>
      <c r="F64" s="17">
        <f t="shared" si="0"/>
        <v>0.35378118702057526</v>
      </c>
    </row>
    <row r="65" spans="1:6" ht="12.75">
      <c r="A65" s="12"/>
      <c r="B65" s="29">
        <v>75022</v>
      </c>
      <c r="C65" s="39" t="s">
        <v>47</v>
      </c>
      <c r="D65" s="48">
        <f>SUM(D64)</f>
        <v>64009</v>
      </c>
      <c r="E65" s="15">
        <f>SUM(E64)</f>
        <v>22645.18</v>
      </c>
      <c r="F65" s="17">
        <f t="shared" si="0"/>
        <v>0.35378118702057526</v>
      </c>
    </row>
    <row r="66" spans="1:6" ht="12.75">
      <c r="A66" s="12"/>
      <c r="B66" s="51">
        <v>75023</v>
      </c>
      <c r="C66" s="30" t="s">
        <v>13</v>
      </c>
      <c r="D66" s="48"/>
      <c r="E66" s="15"/>
      <c r="F66" s="17"/>
    </row>
    <row r="67" spans="1:6" ht="12.75">
      <c r="A67" s="12"/>
      <c r="B67" s="29"/>
      <c r="C67" s="21" t="s">
        <v>52</v>
      </c>
      <c r="D67" s="48">
        <v>2065059</v>
      </c>
      <c r="E67" s="15">
        <v>1143487.69</v>
      </c>
      <c r="F67" s="17">
        <f t="shared" si="0"/>
        <v>0.5537312444826031</v>
      </c>
    </row>
    <row r="68" spans="1:6" ht="12" customHeight="1">
      <c r="A68" s="37"/>
      <c r="B68" s="29"/>
      <c r="C68" s="47" t="s">
        <v>101</v>
      </c>
      <c r="D68" s="48">
        <v>1772059</v>
      </c>
      <c r="E68" s="15">
        <v>929304.66</v>
      </c>
      <c r="F68" s="17">
        <f t="shared" si="0"/>
        <v>0.5244208347464729</v>
      </c>
    </row>
    <row r="69" spans="1:6" ht="93.75" customHeight="1">
      <c r="A69" s="12"/>
      <c r="B69" s="29"/>
      <c r="C69" s="46" t="s">
        <v>138</v>
      </c>
      <c r="D69" s="48"/>
      <c r="E69" s="15"/>
      <c r="F69" s="17"/>
    </row>
    <row r="70" spans="1:6" ht="12" customHeight="1">
      <c r="A70" s="12"/>
      <c r="B70" s="29"/>
      <c r="C70" s="46" t="s">
        <v>87</v>
      </c>
      <c r="D70" s="48">
        <v>79500</v>
      </c>
      <c r="E70" s="15">
        <v>152.01</v>
      </c>
      <c r="F70" s="17">
        <f t="shared" si="0"/>
        <v>0.0019120754716981131</v>
      </c>
    </row>
    <row r="71" spans="1:6" ht="12.75">
      <c r="A71" s="12"/>
      <c r="B71" s="43">
        <v>75023</v>
      </c>
      <c r="C71" s="46" t="s">
        <v>47</v>
      </c>
      <c r="D71" s="48">
        <f>D67+D70</f>
        <v>2144559</v>
      </c>
      <c r="E71" s="93">
        <f>E67+E70</f>
        <v>1143639.7</v>
      </c>
      <c r="F71" s="17">
        <f t="shared" si="0"/>
        <v>0.5332749996619351</v>
      </c>
    </row>
    <row r="72" spans="1:6" ht="12.75">
      <c r="A72" s="12"/>
      <c r="B72" s="29">
        <v>75075</v>
      </c>
      <c r="C72" s="50" t="s">
        <v>86</v>
      </c>
      <c r="D72" s="48"/>
      <c r="E72" s="48"/>
      <c r="F72" s="17"/>
    </row>
    <row r="73" spans="1:6" ht="12.75">
      <c r="A73" s="12"/>
      <c r="B73" s="29"/>
      <c r="C73" s="46" t="s">
        <v>103</v>
      </c>
      <c r="D73" s="48">
        <v>53400</v>
      </c>
      <c r="E73" s="48">
        <v>31103.39</v>
      </c>
      <c r="F73" s="17">
        <f t="shared" si="0"/>
        <v>0.5824604868913857</v>
      </c>
    </row>
    <row r="74" spans="1:6" ht="12.75">
      <c r="A74" s="12"/>
      <c r="B74" s="29"/>
      <c r="C74" s="46" t="s">
        <v>101</v>
      </c>
      <c r="D74" s="48">
        <v>4000</v>
      </c>
      <c r="E74" s="93">
        <v>826</v>
      </c>
      <c r="F74" s="17"/>
    </row>
    <row r="75" spans="1:6" ht="24">
      <c r="A75" s="12"/>
      <c r="B75" s="29"/>
      <c r="C75" s="46" t="s">
        <v>152</v>
      </c>
      <c r="D75" s="48"/>
      <c r="E75" s="48"/>
      <c r="F75" s="17"/>
    </row>
    <row r="76" spans="1:6" ht="12.75">
      <c r="A76" s="12"/>
      <c r="B76" s="29"/>
      <c r="C76" s="46" t="s">
        <v>47</v>
      </c>
      <c r="D76" s="48">
        <f>D73</f>
        <v>53400</v>
      </c>
      <c r="E76" s="48">
        <f>E73</f>
        <v>31103.39</v>
      </c>
      <c r="F76" s="17">
        <f t="shared" si="0"/>
        <v>0.5824604868913857</v>
      </c>
    </row>
    <row r="77" spans="1:6" ht="12.75">
      <c r="A77" s="12"/>
      <c r="B77" s="51">
        <v>75095</v>
      </c>
      <c r="C77" s="30" t="s">
        <v>6</v>
      </c>
      <c r="D77" s="15"/>
      <c r="E77" s="15"/>
      <c r="F77" s="17"/>
    </row>
    <row r="78" spans="1:6" ht="21" customHeight="1">
      <c r="A78" s="12"/>
      <c r="B78" s="29"/>
      <c r="C78" s="39" t="s">
        <v>122</v>
      </c>
      <c r="D78" s="28">
        <v>55407</v>
      </c>
      <c r="E78" s="15">
        <v>11385.75</v>
      </c>
      <c r="F78" s="17">
        <f aca="true" t="shared" si="1" ref="F78:F145">E78/D78</f>
        <v>0.20549298825058204</v>
      </c>
    </row>
    <row r="79" spans="1:6" ht="12.75">
      <c r="A79" s="12"/>
      <c r="B79" s="29"/>
      <c r="C79" s="40" t="s">
        <v>87</v>
      </c>
      <c r="D79" s="28">
        <v>49373</v>
      </c>
      <c r="E79" s="15">
        <v>24850.16</v>
      </c>
      <c r="F79" s="17"/>
    </row>
    <row r="80" spans="1:6" ht="12.75">
      <c r="A80" s="12"/>
      <c r="B80" s="29">
        <v>75095</v>
      </c>
      <c r="C80" s="40" t="s">
        <v>47</v>
      </c>
      <c r="D80" s="15">
        <f>SUM(D78:D79)</f>
        <v>104780</v>
      </c>
      <c r="E80" s="15">
        <f>SUM(E78:E79)</f>
        <v>36235.91</v>
      </c>
      <c r="F80" s="17">
        <f t="shared" si="1"/>
        <v>0.34582849780492464</v>
      </c>
    </row>
    <row r="81" spans="1:6" ht="12.75">
      <c r="A81" s="22">
        <v>750</v>
      </c>
      <c r="B81" s="23"/>
      <c r="C81" s="41" t="s">
        <v>59</v>
      </c>
      <c r="D81" s="22">
        <f>SUM(D80,D76,D71,D65,D62)</f>
        <v>2461497</v>
      </c>
      <c r="E81" s="22">
        <f>SUM(E80,E76,E71,E65,E62)</f>
        <v>1280741.18</v>
      </c>
      <c r="F81" s="17">
        <f t="shared" si="1"/>
        <v>0.5203098683443449</v>
      </c>
    </row>
    <row r="82" spans="1:6" ht="27" customHeight="1">
      <c r="A82" s="25">
        <v>751</v>
      </c>
      <c r="B82" s="26"/>
      <c r="C82" s="27" t="s">
        <v>70</v>
      </c>
      <c r="D82" s="22"/>
      <c r="E82" s="22"/>
      <c r="F82" s="17"/>
    </row>
    <row r="83" spans="1:6" ht="21" customHeight="1">
      <c r="A83" s="52"/>
      <c r="B83" s="53">
        <v>75101</v>
      </c>
      <c r="C83" s="30" t="s">
        <v>38</v>
      </c>
      <c r="D83" s="15"/>
      <c r="E83" s="22"/>
      <c r="F83" s="17"/>
    </row>
    <row r="84" spans="1:6" ht="12.75">
      <c r="A84" s="54"/>
      <c r="B84" s="55"/>
      <c r="C84" s="44" t="s">
        <v>53</v>
      </c>
      <c r="D84" s="15">
        <v>2288</v>
      </c>
      <c r="E84" s="15">
        <v>1141.77</v>
      </c>
      <c r="F84" s="17">
        <f>E85/D85</f>
        <v>0.500071599045346</v>
      </c>
    </row>
    <row r="85" spans="1:6" ht="12.75">
      <c r="A85" s="54"/>
      <c r="B85" s="45"/>
      <c r="C85" s="44" t="s">
        <v>101</v>
      </c>
      <c r="D85" s="15">
        <v>838</v>
      </c>
      <c r="E85" s="15">
        <v>419.06</v>
      </c>
      <c r="F85" s="101"/>
    </row>
    <row r="86" spans="1:6" ht="12.75">
      <c r="A86" s="56">
        <v>751</v>
      </c>
      <c r="B86" s="45"/>
      <c r="C86" s="41" t="s">
        <v>59</v>
      </c>
      <c r="D86" s="22">
        <f>D84</f>
        <v>2288</v>
      </c>
      <c r="E86" s="22">
        <f>E84</f>
        <v>1141.77</v>
      </c>
      <c r="F86" s="17">
        <f t="shared" si="1"/>
        <v>0.49902534965034967</v>
      </c>
    </row>
    <row r="87" spans="1:6" ht="24">
      <c r="A87" s="57">
        <v>754</v>
      </c>
      <c r="B87" s="26"/>
      <c r="C87" s="58" t="s">
        <v>34</v>
      </c>
      <c r="D87" s="22"/>
      <c r="E87" s="22"/>
      <c r="F87" s="17"/>
    </row>
    <row r="88" spans="1:6" ht="12.75">
      <c r="A88" s="12" t="s">
        <v>27</v>
      </c>
      <c r="B88" s="29">
        <v>75412</v>
      </c>
      <c r="C88" s="30" t="s">
        <v>14</v>
      </c>
      <c r="D88" s="15"/>
      <c r="E88" s="15"/>
      <c r="F88" s="17"/>
    </row>
    <row r="89" spans="1:6" ht="12.75">
      <c r="A89" s="12"/>
      <c r="B89" s="29"/>
      <c r="C89" s="21" t="s">
        <v>56</v>
      </c>
      <c r="D89" s="15">
        <v>170000</v>
      </c>
      <c r="E89" s="15">
        <v>66309.16</v>
      </c>
      <c r="F89" s="17">
        <f t="shared" si="1"/>
        <v>0.3900538823529412</v>
      </c>
    </row>
    <row r="90" spans="1:6" ht="12.75">
      <c r="A90" s="12"/>
      <c r="B90" s="32"/>
      <c r="C90" s="61" t="s">
        <v>101</v>
      </c>
      <c r="D90" s="31">
        <v>37300</v>
      </c>
      <c r="E90" s="31">
        <v>18085.37</v>
      </c>
      <c r="F90" s="17">
        <f t="shared" si="1"/>
        <v>0.48486246648793563</v>
      </c>
    </row>
    <row r="91" spans="1:6" ht="36" customHeight="1">
      <c r="A91" s="37"/>
      <c r="B91" s="32"/>
      <c r="C91" s="61" t="s">
        <v>88</v>
      </c>
      <c r="D91" s="31"/>
      <c r="E91" s="31"/>
      <c r="F91" s="17"/>
    </row>
    <row r="92" spans="1:6" ht="12.75">
      <c r="A92" s="37"/>
      <c r="B92" s="43">
        <v>75412</v>
      </c>
      <c r="C92" s="64" t="s">
        <v>47</v>
      </c>
      <c r="D92" s="31">
        <f>D89</f>
        <v>170000</v>
      </c>
      <c r="E92" s="31">
        <f>E89</f>
        <v>66309.16</v>
      </c>
      <c r="F92" s="17">
        <f t="shared" si="1"/>
        <v>0.3900538823529412</v>
      </c>
    </row>
    <row r="93" spans="1:6" ht="12.75">
      <c r="A93" s="37"/>
      <c r="B93" s="29">
        <v>75414</v>
      </c>
      <c r="C93" s="65" t="s">
        <v>15</v>
      </c>
      <c r="D93" s="15"/>
      <c r="E93" s="15"/>
      <c r="F93" s="17"/>
    </row>
    <row r="94" spans="1:6" ht="12.75">
      <c r="A94" s="37"/>
      <c r="B94" s="29"/>
      <c r="C94" s="47" t="s">
        <v>8</v>
      </c>
      <c r="D94" s="15">
        <v>3000</v>
      </c>
      <c r="E94" s="15">
        <v>2347.28</v>
      </c>
      <c r="F94" s="17">
        <f t="shared" si="1"/>
        <v>0.7824266666666667</v>
      </c>
    </row>
    <row r="95" spans="1:6" ht="12.75">
      <c r="A95" s="37"/>
      <c r="B95" s="43">
        <v>75414</v>
      </c>
      <c r="C95" s="44" t="s">
        <v>47</v>
      </c>
      <c r="D95" s="15">
        <f>SUM(D94:D94)</f>
        <v>3000</v>
      </c>
      <c r="E95" s="15">
        <f>SUM(E94:E94)</f>
        <v>2347.28</v>
      </c>
      <c r="F95" s="17">
        <f t="shared" si="1"/>
        <v>0.7824266666666667</v>
      </c>
    </row>
    <row r="96" spans="1:6" ht="12.75">
      <c r="A96" s="12"/>
      <c r="B96" s="29">
        <v>75416</v>
      </c>
      <c r="C96" s="30" t="s">
        <v>16</v>
      </c>
      <c r="D96" s="15"/>
      <c r="E96" s="15"/>
      <c r="F96" s="17"/>
    </row>
    <row r="97" spans="1:6" ht="12.75">
      <c r="A97" s="12"/>
      <c r="B97" s="29"/>
      <c r="C97" s="21" t="s">
        <v>52</v>
      </c>
      <c r="D97" s="15">
        <v>102000</v>
      </c>
      <c r="E97" s="15">
        <v>52738.96</v>
      </c>
      <c r="F97" s="17">
        <f t="shared" si="1"/>
        <v>0.5170486274509803</v>
      </c>
    </row>
    <row r="98" spans="1:6" ht="12.75">
      <c r="A98" s="12"/>
      <c r="B98" s="29"/>
      <c r="C98" s="21" t="s">
        <v>101</v>
      </c>
      <c r="D98" s="15">
        <v>85000</v>
      </c>
      <c r="E98" s="15">
        <v>42532.38</v>
      </c>
      <c r="F98" s="17">
        <f t="shared" si="1"/>
        <v>0.5003809411764706</v>
      </c>
    </row>
    <row r="99" spans="1:6" ht="54" customHeight="1">
      <c r="A99" s="12"/>
      <c r="B99" s="29"/>
      <c r="C99" s="21" t="s">
        <v>123</v>
      </c>
      <c r="D99" s="15"/>
      <c r="E99" s="15"/>
      <c r="F99" s="17"/>
    </row>
    <row r="100" spans="1:6" ht="12.75" customHeight="1">
      <c r="A100" s="12"/>
      <c r="B100" s="29"/>
      <c r="C100" s="21" t="s">
        <v>87</v>
      </c>
      <c r="D100" s="15">
        <v>50000</v>
      </c>
      <c r="E100" s="15">
        <v>0</v>
      </c>
      <c r="F100" s="17"/>
    </row>
    <row r="101" spans="1:6" ht="12.75">
      <c r="A101" s="12"/>
      <c r="B101" s="29">
        <v>75416</v>
      </c>
      <c r="C101" s="21" t="s">
        <v>47</v>
      </c>
      <c r="D101" s="15">
        <f>D97+D100</f>
        <v>152000</v>
      </c>
      <c r="E101" s="15">
        <f>E97+E100</f>
        <v>52738.96</v>
      </c>
      <c r="F101" s="17">
        <f t="shared" si="1"/>
        <v>0.34696684210526313</v>
      </c>
    </row>
    <row r="102" spans="1:6" ht="12.75">
      <c r="A102" s="22">
        <v>754</v>
      </c>
      <c r="B102" s="23"/>
      <c r="C102" s="41" t="s">
        <v>59</v>
      </c>
      <c r="D102" s="22">
        <f>D92+D95+D101</f>
        <v>325000</v>
      </c>
      <c r="E102" s="96">
        <f>E92+E95+E101</f>
        <v>121395.4</v>
      </c>
      <c r="F102" s="17">
        <f t="shared" si="1"/>
        <v>0.37352430769230766</v>
      </c>
    </row>
    <row r="103" spans="1:6" ht="51.75" customHeight="1">
      <c r="A103" s="57">
        <v>756</v>
      </c>
      <c r="B103" s="66"/>
      <c r="C103" s="44" t="s">
        <v>89</v>
      </c>
      <c r="D103" s="15"/>
      <c r="E103" s="15"/>
      <c r="F103" s="17"/>
    </row>
    <row r="104" spans="1:6" ht="24">
      <c r="A104" s="37"/>
      <c r="B104" s="29">
        <v>75647</v>
      </c>
      <c r="C104" s="67" t="s">
        <v>90</v>
      </c>
      <c r="D104" s="15"/>
      <c r="E104" s="15"/>
      <c r="F104" s="17"/>
    </row>
    <row r="105" spans="1:6" ht="12.75">
      <c r="A105" s="37"/>
      <c r="B105" s="29"/>
      <c r="C105" s="44" t="s">
        <v>52</v>
      </c>
      <c r="D105" s="15">
        <v>85000</v>
      </c>
      <c r="E105" s="92">
        <v>41308.8</v>
      </c>
      <c r="F105" s="17">
        <f t="shared" si="1"/>
        <v>0.4859858823529412</v>
      </c>
    </row>
    <row r="106" spans="1:6" ht="18" customHeight="1">
      <c r="A106" s="37"/>
      <c r="B106" s="29"/>
      <c r="C106" s="44" t="s">
        <v>104</v>
      </c>
      <c r="D106" s="15">
        <v>21500</v>
      </c>
      <c r="E106" s="92">
        <v>10762</v>
      </c>
      <c r="F106" s="17">
        <f t="shared" si="1"/>
        <v>0.5005581395348837</v>
      </c>
    </row>
    <row r="107" spans="1:6" ht="12.75">
      <c r="A107" s="37"/>
      <c r="B107" s="43">
        <v>75647</v>
      </c>
      <c r="C107" s="44" t="s">
        <v>47</v>
      </c>
      <c r="D107" s="15">
        <f>D105</f>
        <v>85000</v>
      </c>
      <c r="E107" s="92">
        <f>E105</f>
        <v>41308.8</v>
      </c>
      <c r="F107" s="17">
        <f t="shared" si="1"/>
        <v>0.4859858823529412</v>
      </c>
    </row>
    <row r="108" spans="1:6" ht="12.75">
      <c r="A108" s="54">
        <v>756</v>
      </c>
      <c r="B108" s="68"/>
      <c r="C108" s="41" t="s">
        <v>59</v>
      </c>
      <c r="D108" s="22">
        <f>SUM(D107)</f>
        <v>85000</v>
      </c>
      <c r="E108" s="96">
        <f>SUM(E107)</f>
        <v>41308.8</v>
      </c>
      <c r="F108" s="17">
        <f t="shared" si="1"/>
        <v>0.4859858823529412</v>
      </c>
    </row>
    <row r="109" spans="1:6" ht="12.75">
      <c r="A109" s="25">
        <v>757</v>
      </c>
      <c r="B109" s="26"/>
      <c r="C109" s="27" t="s">
        <v>41</v>
      </c>
      <c r="D109" s="22"/>
      <c r="E109" s="22"/>
      <c r="F109" s="17"/>
    </row>
    <row r="110" spans="1:6" ht="24">
      <c r="A110" s="56"/>
      <c r="B110" s="53">
        <v>75702</v>
      </c>
      <c r="C110" s="30" t="s">
        <v>42</v>
      </c>
      <c r="D110" s="15"/>
      <c r="E110" s="15"/>
      <c r="F110" s="17"/>
    </row>
    <row r="111" spans="1:6" ht="12" customHeight="1">
      <c r="A111" s="54"/>
      <c r="B111" s="45"/>
      <c r="C111" s="44" t="s">
        <v>76</v>
      </c>
      <c r="D111" s="15">
        <v>426228</v>
      </c>
      <c r="E111" s="15">
        <v>174171.61</v>
      </c>
      <c r="F111" s="17">
        <f t="shared" si="1"/>
        <v>0.40863483863096745</v>
      </c>
    </row>
    <row r="112" spans="1:6" ht="12.75">
      <c r="A112" s="36">
        <v>757</v>
      </c>
      <c r="B112" s="69"/>
      <c r="C112" s="70" t="s">
        <v>73</v>
      </c>
      <c r="D112" s="22">
        <f>D111</f>
        <v>426228</v>
      </c>
      <c r="E112" s="22">
        <f>E111</f>
        <v>174171.61</v>
      </c>
      <c r="F112" s="17">
        <f t="shared" si="1"/>
        <v>0.40863483863096745</v>
      </c>
    </row>
    <row r="113" spans="1:6" ht="12.75">
      <c r="A113" s="57">
        <v>758</v>
      </c>
      <c r="B113" s="71"/>
      <c r="C113" s="27" t="s">
        <v>60</v>
      </c>
      <c r="D113" s="15"/>
      <c r="E113" s="15"/>
      <c r="F113" s="17"/>
    </row>
    <row r="114" spans="1:6" ht="12.75">
      <c r="A114" s="37"/>
      <c r="B114" s="53">
        <v>75818</v>
      </c>
      <c r="C114" s="30" t="s">
        <v>66</v>
      </c>
      <c r="D114" s="15"/>
      <c r="E114" s="15"/>
      <c r="F114" s="17"/>
    </row>
    <row r="115" spans="1:6" ht="12.75">
      <c r="A115" s="37"/>
      <c r="B115" s="29"/>
      <c r="C115" s="44" t="s">
        <v>67</v>
      </c>
      <c r="D115" s="15">
        <v>26343</v>
      </c>
      <c r="E115" s="15">
        <v>0</v>
      </c>
      <c r="F115" s="17">
        <f t="shared" si="1"/>
        <v>0</v>
      </c>
    </row>
    <row r="116" spans="1:6" ht="11.25" customHeight="1">
      <c r="A116" s="37">
        <v>758</v>
      </c>
      <c r="B116" s="73"/>
      <c r="C116" s="41" t="s">
        <v>59</v>
      </c>
      <c r="D116" s="22">
        <f>D115</f>
        <v>26343</v>
      </c>
      <c r="E116" s="22">
        <f>E115</f>
        <v>0</v>
      </c>
      <c r="F116" s="17">
        <f t="shared" si="1"/>
        <v>0</v>
      </c>
    </row>
    <row r="117" spans="1:6" ht="12.75">
      <c r="A117" s="25">
        <v>801</v>
      </c>
      <c r="B117" s="26"/>
      <c r="C117" s="27" t="s">
        <v>63</v>
      </c>
      <c r="D117" s="22"/>
      <c r="E117" s="22"/>
      <c r="F117" s="17"/>
    </row>
    <row r="118" spans="1:6" ht="12.75">
      <c r="A118" s="28" t="s">
        <v>27</v>
      </c>
      <c r="B118" s="29">
        <v>80101</v>
      </c>
      <c r="C118" s="30" t="s">
        <v>57</v>
      </c>
      <c r="D118" s="15"/>
      <c r="E118" s="15"/>
      <c r="F118" s="17"/>
    </row>
    <row r="119" spans="1:6" ht="12.75">
      <c r="A119" s="12"/>
      <c r="B119" s="29"/>
      <c r="C119" s="21" t="s">
        <v>52</v>
      </c>
      <c r="D119" s="15">
        <v>5090652</v>
      </c>
      <c r="E119" s="15">
        <v>2641828.72</v>
      </c>
      <c r="F119" s="17">
        <f t="shared" si="1"/>
        <v>0.5189568487494333</v>
      </c>
    </row>
    <row r="120" spans="1:6" ht="12.75">
      <c r="A120" s="12"/>
      <c r="B120" s="32"/>
      <c r="C120" s="61" t="s">
        <v>101</v>
      </c>
      <c r="D120" s="31">
        <v>4325700</v>
      </c>
      <c r="E120" s="31">
        <v>2170850.87</v>
      </c>
      <c r="F120" s="17">
        <f t="shared" si="1"/>
        <v>0.5018496127794345</v>
      </c>
    </row>
    <row r="121" spans="1:6" ht="24">
      <c r="A121" s="37"/>
      <c r="B121" s="29"/>
      <c r="C121" s="61" t="s">
        <v>139</v>
      </c>
      <c r="D121" s="31"/>
      <c r="E121" s="31"/>
      <c r="F121" s="17"/>
    </row>
    <row r="122" spans="1:6" ht="12.75">
      <c r="A122" s="12"/>
      <c r="B122" s="32"/>
      <c r="C122" s="61" t="s">
        <v>87</v>
      </c>
      <c r="D122" s="33">
        <v>392639</v>
      </c>
      <c r="E122" s="94">
        <v>15738</v>
      </c>
      <c r="F122" s="17">
        <f t="shared" si="1"/>
        <v>0.040082620422321774</v>
      </c>
    </row>
    <row r="123" spans="1:6" ht="12.75">
      <c r="A123" s="12"/>
      <c r="B123" s="43">
        <v>80101</v>
      </c>
      <c r="C123" s="63" t="s">
        <v>47</v>
      </c>
      <c r="D123" s="31">
        <f>D119+D122</f>
        <v>5483291</v>
      </c>
      <c r="E123" s="95">
        <f>E119+E122</f>
        <v>2657566.72</v>
      </c>
      <c r="F123" s="17">
        <f t="shared" si="1"/>
        <v>0.48466636550932646</v>
      </c>
    </row>
    <row r="124" spans="1:6" ht="12.75">
      <c r="A124" s="12"/>
      <c r="B124" s="29">
        <v>80103</v>
      </c>
      <c r="C124" s="63" t="s">
        <v>80</v>
      </c>
      <c r="D124" s="31"/>
      <c r="E124" s="31"/>
      <c r="F124" s="17"/>
    </row>
    <row r="125" spans="1:6" ht="12.75">
      <c r="A125" s="12"/>
      <c r="B125" s="29"/>
      <c r="C125" s="63" t="s">
        <v>52</v>
      </c>
      <c r="D125" s="31">
        <v>738719</v>
      </c>
      <c r="E125" s="31">
        <v>392199.27</v>
      </c>
      <c r="F125" s="17">
        <f t="shared" si="1"/>
        <v>0.5309180757500485</v>
      </c>
    </row>
    <row r="126" spans="1:6" ht="12.75">
      <c r="A126" s="12"/>
      <c r="B126" s="29"/>
      <c r="C126" s="63" t="s">
        <v>101</v>
      </c>
      <c r="D126" s="31">
        <v>582000</v>
      </c>
      <c r="E126" s="95">
        <v>302517.9</v>
      </c>
      <c r="F126" s="17">
        <f t="shared" si="1"/>
        <v>0.519790206185567</v>
      </c>
    </row>
    <row r="127" spans="1:6" ht="18" customHeight="1">
      <c r="A127" s="12"/>
      <c r="B127" s="29"/>
      <c r="C127" s="63" t="s">
        <v>87</v>
      </c>
      <c r="D127" s="33">
        <v>302700</v>
      </c>
      <c r="E127" s="33">
        <v>762.01</v>
      </c>
      <c r="F127" s="17">
        <f t="shared" si="1"/>
        <v>0.0025173769408655434</v>
      </c>
    </row>
    <row r="128" spans="1:6" ht="12.75">
      <c r="A128" s="12"/>
      <c r="B128" s="29">
        <v>80103</v>
      </c>
      <c r="C128" s="63" t="s">
        <v>47</v>
      </c>
      <c r="D128" s="31">
        <f>D125+D127</f>
        <v>1041419</v>
      </c>
      <c r="E128" s="31">
        <f>E125+E127</f>
        <v>392961.28</v>
      </c>
      <c r="F128" s="17">
        <f t="shared" si="1"/>
        <v>0.37733254338551536</v>
      </c>
    </row>
    <row r="129" spans="1:6" ht="12.75">
      <c r="A129" s="12"/>
      <c r="B129" s="51">
        <v>80104</v>
      </c>
      <c r="C129" s="30" t="s">
        <v>77</v>
      </c>
      <c r="D129" s="15"/>
      <c r="E129" s="15"/>
      <c r="F129" s="17"/>
    </row>
    <row r="130" spans="1:6" ht="12.75">
      <c r="A130" s="12"/>
      <c r="B130" s="32"/>
      <c r="C130" s="21" t="s">
        <v>52</v>
      </c>
      <c r="D130" s="15">
        <v>751138</v>
      </c>
      <c r="E130" s="15">
        <v>376546.94</v>
      </c>
      <c r="F130" s="17">
        <f t="shared" si="1"/>
        <v>0.5013019445161875</v>
      </c>
    </row>
    <row r="131" spans="1:6" ht="12.75">
      <c r="A131" s="37"/>
      <c r="B131" s="29"/>
      <c r="C131" s="21" t="s">
        <v>101</v>
      </c>
      <c r="D131" s="15">
        <v>527000</v>
      </c>
      <c r="E131" s="15">
        <v>283761.64</v>
      </c>
      <c r="F131" s="17">
        <f t="shared" si="1"/>
        <v>0.5384471347248577</v>
      </c>
    </row>
    <row r="132" spans="1:6" ht="12.75">
      <c r="A132" s="12"/>
      <c r="B132" s="32"/>
      <c r="C132" s="21" t="s">
        <v>87</v>
      </c>
      <c r="D132" s="15">
        <v>5000</v>
      </c>
      <c r="E132" s="15"/>
      <c r="F132" s="17">
        <f t="shared" si="1"/>
        <v>0</v>
      </c>
    </row>
    <row r="133" spans="1:6" ht="12.75">
      <c r="A133" s="12"/>
      <c r="B133" s="29">
        <v>80104</v>
      </c>
      <c r="C133" s="46" t="s">
        <v>47</v>
      </c>
      <c r="D133" s="15">
        <f>D130+D132</f>
        <v>756138</v>
      </c>
      <c r="E133" s="15">
        <f>E130+E132</f>
        <v>376546.94</v>
      </c>
      <c r="F133" s="17">
        <f t="shared" si="1"/>
        <v>0.49798706056301895</v>
      </c>
    </row>
    <row r="134" spans="1:6" ht="12.75">
      <c r="A134" s="12"/>
      <c r="B134" s="51">
        <v>80110</v>
      </c>
      <c r="C134" s="30" t="s">
        <v>17</v>
      </c>
      <c r="D134" s="15"/>
      <c r="E134" s="15"/>
      <c r="F134" s="17"/>
    </row>
    <row r="135" spans="1:6" ht="12.75">
      <c r="A135" s="12"/>
      <c r="B135" s="29"/>
      <c r="C135" s="21" t="s">
        <v>53</v>
      </c>
      <c r="D135" s="15">
        <v>2546803</v>
      </c>
      <c r="E135" s="15">
        <v>1357411.41</v>
      </c>
      <c r="F135" s="17">
        <f t="shared" si="1"/>
        <v>0.5329864186590011</v>
      </c>
    </row>
    <row r="136" spans="1:6" ht="15" customHeight="1">
      <c r="A136" s="12"/>
      <c r="B136" s="29"/>
      <c r="C136" s="61" t="s">
        <v>105</v>
      </c>
      <c r="D136" s="31">
        <v>2235000</v>
      </c>
      <c r="E136" s="31">
        <v>1157389.82</v>
      </c>
      <c r="F136" s="17">
        <f t="shared" si="1"/>
        <v>0.5178477941834452</v>
      </c>
    </row>
    <row r="137" spans="1:6" ht="24" customHeight="1">
      <c r="A137" s="12"/>
      <c r="B137" s="29"/>
      <c r="C137" s="61" t="s">
        <v>140</v>
      </c>
      <c r="D137" s="15"/>
      <c r="E137" s="15"/>
      <c r="F137" s="17"/>
    </row>
    <row r="138" spans="1:6" ht="17.25" customHeight="1">
      <c r="A138" s="12"/>
      <c r="B138" s="29"/>
      <c r="C138" s="21" t="s">
        <v>87</v>
      </c>
      <c r="D138" s="15">
        <v>111000</v>
      </c>
      <c r="E138" s="15">
        <v>0</v>
      </c>
      <c r="F138" s="17">
        <f t="shared" si="1"/>
        <v>0</v>
      </c>
    </row>
    <row r="139" spans="1:6" ht="12.75">
      <c r="A139" s="37"/>
      <c r="B139" s="43">
        <v>80110</v>
      </c>
      <c r="C139" s="40" t="s">
        <v>47</v>
      </c>
      <c r="D139" s="15">
        <f>D135+D138</f>
        <v>2657803</v>
      </c>
      <c r="E139" s="15">
        <f>E135+E138</f>
        <v>1357411.41</v>
      </c>
      <c r="F139" s="17">
        <f t="shared" si="1"/>
        <v>0.5107268710284396</v>
      </c>
    </row>
    <row r="140" spans="1:6" ht="12.75">
      <c r="A140" s="12"/>
      <c r="B140" s="29">
        <v>80113</v>
      </c>
      <c r="C140" s="74" t="s">
        <v>18</v>
      </c>
      <c r="D140" s="15"/>
      <c r="E140" s="15"/>
      <c r="F140" s="17"/>
    </row>
    <row r="141" spans="1:6" ht="12.75">
      <c r="A141" s="37"/>
      <c r="B141" s="29"/>
      <c r="C141" s="40" t="s">
        <v>52</v>
      </c>
      <c r="D141" s="15">
        <v>482784</v>
      </c>
      <c r="E141" s="15">
        <v>230548.61</v>
      </c>
      <c r="F141" s="17">
        <f t="shared" si="1"/>
        <v>0.47753987290382444</v>
      </c>
    </row>
    <row r="142" spans="1:6" ht="24">
      <c r="A142" s="37"/>
      <c r="B142" s="29"/>
      <c r="C142" s="40" t="s">
        <v>106</v>
      </c>
      <c r="D142" s="15">
        <v>61000</v>
      </c>
      <c r="E142" s="92">
        <v>25604.8</v>
      </c>
      <c r="F142" s="17">
        <f t="shared" si="1"/>
        <v>0.4197508196721311</v>
      </c>
    </row>
    <row r="143" spans="1:6" ht="184.5" customHeight="1">
      <c r="A143" s="37"/>
      <c r="B143" s="29"/>
      <c r="C143" s="40" t="s">
        <v>141</v>
      </c>
      <c r="D143" s="15"/>
      <c r="E143" s="15"/>
      <c r="F143" s="17"/>
    </row>
    <row r="144" spans="1:6" ht="15" customHeight="1">
      <c r="A144" s="37"/>
      <c r="B144" s="29"/>
      <c r="C144" s="40" t="s">
        <v>87</v>
      </c>
      <c r="D144" s="15">
        <v>48000</v>
      </c>
      <c r="E144" s="15">
        <v>0</v>
      </c>
      <c r="F144" s="17"/>
    </row>
    <row r="145" spans="1:6" ht="12.75">
      <c r="A145" s="12"/>
      <c r="B145" s="43">
        <v>80113</v>
      </c>
      <c r="C145" s="39" t="s">
        <v>47</v>
      </c>
      <c r="D145" s="15">
        <f>D141+D144</f>
        <v>530784</v>
      </c>
      <c r="E145" s="15">
        <f>E141+E144</f>
        <v>230548.61</v>
      </c>
      <c r="F145" s="17">
        <f t="shared" si="1"/>
        <v>0.4343548599807078</v>
      </c>
    </row>
    <row r="146" spans="1:6" ht="12.75">
      <c r="A146" s="12"/>
      <c r="B146" s="29">
        <v>80120</v>
      </c>
      <c r="C146" s="74" t="s">
        <v>115</v>
      </c>
      <c r="D146" s="15"/>
      <c r="E146" s="15"/>
      <c r="F146" s="17"/>
    </row>
    <row r="147" spans="1:6" ht="12.75">
      <c r="A147" s="12"/>
      <c r="B147" s="29"/>
      <c r="C147" s="39" t="s">
        <v>56</v>
      </c>
      <c r="D147" s="15">
        <v>90000</v>
      </c>
      <c r="E147" s="15">
        <v>4233.73</v>
      </c>
      <c r="F147" s="17">
        <f aca="true" t="shared" si="2" ref="F147:F152">E147/D147</f>
        <v>0.04704144444444444</v>
      </c>
    </row>
    <row r="148" spans="1:6" ht="12.75">
      <c r="A148" s="12"/>
      <c r="B148" s="29"/>
      <c r="C148" s="39" t="s">
        <v>101</v>
      </c>
      <c r="D148" s="15">
        <v>80000</v>
      </c>
      <c r="E148" s="92">
        <v>573.4</v>
      </c>
      <c r="F148" s="17">
        <f t="shared" si="2"/>
        <v>0.007167499999999999</v>
      </c>
    </row>
    <row r="149" spans="1:6" ht="12.75">
      <c r="A149" s="12"/>
      <c r="B149" s="43">
        <v>80120</v>
      </c>
      <c r="C149" s="39" t="s">
        <v>47</v>
      </c>
      <c r="D149" s="15">
        <f>D147</f>
        <v>90000</v>
      </c>
      <c r="E149" s="15">
        <f>E147</f>
        <v>4233.73</v>
      </c>
      <c r="F149" s="17">
        <f t="shared" si="2"/>
        <v>0.04704144444444444</v>
      </c>
    </row>
    <row r="150" spans="1:6" ht="15" customHeight="1">
      <c r="A150" s="12"/>
      <c r="B150" s="29">
        <v>80146</v>
      </c>
      <c r="C150" s="74" t="s">
        <v>61</v>
      </c>
      <c r="D150" s="15"/>
      <c r="E150" s="15"/>
      <c r="F150" s="17"/>
    </row>
    <row r="151" spans="1:6" ht="24" customHeight="1">
      <c r="A151" s="12"/>
      <c r="B151" s="29"/>
      <c r="C151" s="39" t="s">
        <v>91</v>
      </c>
      <c r="D151" s="15">
        <v>41000</v>
      </c>
      <c r="E151" s="15">
        <v>5915.92</v>
      </c>
      <c r="F151" s="17">
        <f t="shared" si="2"/>
        <v>0.14429073170731707</v>
      </c>
    </row>
    <row r="152" spans="1:6" ht="12.75">
      <c r="A152" s="12"/>
      <c r="B152" s="29">
        <v>80146</v>
      </c>
      <c r="C152" s="39" t="s">
        <v>47</v>
      </c>
      <c r="D152" s="15">
        <f>SUM(D151:D151)</f>
        <v>41000</v>
      </c>
      <c r="E152" s="15">
        <f>SUM(E151:E151)</f>
        <v>5915.92</v>
      </c>
      <c r="F152" s="17">
        <f t="shared" si="2"/>
        <v>0.14429073170731707</v>
      </c>
    </row>
    <row r="153" spans="1:6" ht="12.75">
      <c r="A153" s="12"/>
      <c r="B153" s="51">
        <v>80195</v>
      </c>
      <c r="C153" s="74" t="s">
        <v>6</v>
      </c>
      <c r="D153" s="15"/>
      <c r="E153" s="15"/>
      <c r="F153" s="17"/>
    </row>
    <row r="154" spans="1:6" ht="12.75">
      <c r="A154" s="37"/>
      <c r="B154" s="29"/>
      <c r="C154" s="21" t="s">
        <v>52</v>
      </c>
      <c r="D154" s="15"/>
      <c r="E154" s="15"/>
      <c r="F154" s="17"/>
    </row>
    <row r="155" spans="1:6" ht="12.75">
      <c r="A155" s="37"/>
      <c r="B155" s="29"/>
      <c r="C155" s="21" t="s">
        <v>82</v>
      </c>
      <c r="D155" s="15">
        <v>55000</v>
      </c>
      <c r="E155" s="92">
        <v>38840</v>
      </c>
      <c r="F155" s="17">
        <f aca="true" t="shared" si="3" ref="F155:F211">E155/D155</f>
        <v>0.7061818181818181</v>
      </c>
    </row>
    <row r="156" spans="1:6" ht="12.75">
      <c r="A156" s="37"/>
      <c r="B156" s="29"/>
      <c r="C156" s="46" t="s">
        <v>83</v>
      </c>
      <c r="D156" s="15">
        <v>2000</v>
      </c>
      <c r="E156" s="15">
        <v>0</v>
      </c>
      <c r="F156" s="17"/>
    </row>
    <row r="157" spans="1:6" ht="15" customHeight="1">
      <c r="A157" s="37"/>
      <c r="B157" s="29"/>
      <c r="C157" s="46" t="s">
        <v>84</v>
      </c>
      <c r="D157" s="15">
        <v>7000</v>
      </c>
      <c r="E157" s="15">
        <v>1920.36</v>
      </c>
      <c r="F157" s="17">
        <f t="shared" si="3"/>
        <v>0.27433714285714283</v>
      </c>
    </row>
    <row r="158" spans="1:6" ht="12.75">
      <c r="A158" s="37"/>
      <c r="B158" s="43">
        <v>80195</v>
      </c>
      <c r="C158" s="46" t="s">
        <v>47</v>
      </c>
      <c r="D158" s="15">
        <f>SUM(D155:D157)</f>
        <v>64000</v>
      </c>
      <c r="E158" s="15">
        <f>SUM(E155:E157)</f>
        <v>40760.36</v>
      </c>
      <c r="F158" s="17">
        <f t="shared" si="3"/>
        <v>0.636880625</v>
      </c>
    </row>
    <row r="159" spans="1:6" ht="12.75">
      <c r="A159" s="22">
        <v>801</v>
      </c>
      <c r="B159" s="75"/>
      <c r="C159" s="76" t="s">
        <v>59</v>
      </c>
      <c r="D159" s="22">
        <f>D123+D128+D133+D139+D145+D149+D152+D158</f>
        <v>10664435</v>
      </c>
      <c r="E159" s="22">
        <f>E123+E128+E133+E139+E145+E149+E152+E158</f>
        <v>5065944.970000001</v>
      </c>
      <c r="F159" s="17">
        <f t="shared" si="3"/>
        <v>0.47503172648152486</v>
      </c>
    </row>
    <row r="160" spans="1:6" ht="12.75">
      <c r="A160" s="56"/>
      <c r="B160" s="104"/>
      <c r="C160" s="34"/>
      <c r="D160" s="22"/>
      <c r="E160" s="22"/>
      <c r="F160" s="17"/>
    </row>
    <row r="161" spans="1:6" ht="12.75">
      <c r="A161" s="56"/>
      <c r="B161" s="104"/>
      <c r="C161" s="34"/>
      <c r="D161" s="22"/>
      <c r="E161" s="22"/>
      <c r="F161" s="17"/>
    </row>
    <row r="162" spans="1:6" ht="12.75">
      <c r="A162" s="56"/>
      <c r="B162" s="104"/>
      <c r="C162" s="34"/>
      <c r="D162" s="22"/>
      <c r="E162" s="22"/>
      <c r="F162" s="17"/>
    </row>
    <row r="163" spans="1:6" ht="12.75">
      <c r="A163" s="25">
        <v>851</v>
      </c>
      <c r="B163" s="26"/>
      <c r="C163" s="27" t="s">
        <v>35</v>
      </c>
      <c r="D163" s="22"/>
      <c r="E163" s="22"/>
      <c r="F163" s="17"/>
    </row>
    <row r="164" spans="1:6" ht="16.5" customHeight="1">
      <c r="A164" s="25" t="s">
        <v>27</v>
      </c>
      <c r="B164" s="29">
        <v>85154</v>
      </c>
      <c r="C164" s="67" t="s">
        <v>64</v>
      </c>
      <c r="D164" s="15"/>
      <c r="E164" s="15"/>
      <c r="F164" s="17"/>
    </row>
    <row r="165" spans="1:6" ht="12.75">
      <c r="A165" s="37"/>
      <c r="B165" s="29"/>
      <c r="C165" s="40" t="s">
        <v>52</v>
      </c>
      <c r="D165" s="15">
        <v>202959</v>
      </c>
      <c r="E165" s="15">
        <v>105796.18</v>
      </c>
      <c r="F165" s="17">
        <f t="shared" si="3"/>
        <v>0.5212687291521932</v>
      </c>
    </row>
    <row r="166" spans="1:6" ht="12.75">
      <c r="A166" s="12"/>
      <c r="B166" s="29"/>
      <c r="C166" s="40" t="s">
        <v>107</v>
      </c>
      <c r="D166" s="15">
        <v>127460</v>
      </c>
      <c r="E166" s="92">
        <v>65366</v>
      </c>
      <c r="F166" s="17">
        <f t="shared" si="3"/>
        <v>0.5128353993409697</v>
      </c>
    </row>
    <row r="167" spans="1:6" ht="12.75">
      <c r="A167" s="12"/>
      <c r="B167" s="29"/>
      <c r="C167" s="40" t="s">
        <v>101</v>
      </c>
      <c r="D167" s="15">
        <v>16000</v>
      </c>
      <c r="E167" s="92">
        <v>6612</v>
      </c>
      <c r="F167" s="17">
        <f t="shared" si="3"/>
        <v>0.41325</v>
      </c>
    </row>
    <row r="168" spans="1:6" ht="12.75">
      <c r="A168" s="12"/>
      <c r="B168" s="29">
        <v>85154</v>
      </c>
      <c r="C168" s="44" t="s">
        <v>47</v>
      </c>
      <c r="D168" s="15">
        <f>D165</f>
        <v>202959</v>
      </c>
      <c r="E168" s="15">
        <f>E165</f>
        <v>105796.18</v>
      </c>
      <c r="F168" s="17">
        <f t="shared" si="3"/>
        <v>0.5212687291521932</v>
      </c>
    </row>
    <row r="169" spans="1:6" ht="12.75">
      <c r="A169" s="37"/>
      <c r="B169" s="51">
        <v>85195</v>
      </c>
      <c r="C169" s="67" t="s">
        <v>6</v>
      </c>
      <c r="D169" s="15"/>
      <c r="E169" s="15"/>
      <c r="F169" s="17"/>
    </row>
    <row r="170" spans="1:6" ht="12.75">
      <c r="A170" s="37"/>
      <c r="B170" s="29"/>
      <c r="C170" s="44" t="s">
        <v>8</v>
      </c>
      <c r="D170" s="15">
        <v>60</v>
      </c>
      <c r="E170" s="15"/>
      <c r="F170" s="17"/>
    </row>
    <row r="171" spans="1:6" ht="12.75">
      <c r="A171" s="97"/>
      <c r="B171" s="43">
        <v>85195</v>
      </c>
      <c r="C171" s="44" t="s">
        <v>47</v>
      </c>
      <c r="D171" s="15">
        <f>D170</f>
        <v>60</v>
      </c>
      <c r="E171" s="15">
        <f>E170</f>
        <v>0</v>
      </c>
      <c r="F171" s="17"/>
    </row>
    <row r="172" spans="1:6" ht="12.75">
      <c r="A172" s="36">
        <v>851</v>
      </c>
      <c r="B172" s="45"/>
      <c r="C172" s="41" t="s">
        <v>59</v>
      </c>
      <c r="D172" s="22">
        <f>D168+D171</f>
        <v>203019</v>
      </c>
      <c r="E172" s="22">
        <f>E168+E171</f>
        <v>105796.18</v>
      </c>
      <c r="F172" s="17">
        <f t="shared" si="3"/>
        <v>0.5211146739960298</v>
      </c>
    </row>
    <row r="173" spans="1:6" ht="12.75">
      <c r="A173" s="57">
        <v>852</v>
      </c>
      <c r="B173" s="26"/>
      <c r="C173" s="27" t="s">
        <v>72</v>
      </c>
      <c r="D173" s="22"/>
      <c r="E173" s="22"/>
      <c r="F173" s="17"/>
    </row>
    <row r="174" spans="1:6" ht="24">
      <c r="A174" s="12"/>
      <c r="B174" s="59">
        <v>85212</v>
      </c>
      <c r="C174" s="84" t="s">
        <v>71</v>
      </c>
      <c r="D174" s="15"/>
      <c r="E174" s="15"/>
      <c r="F174" s="17"/>
    </row>
    <row r="175" spans="1:6" ht="12.75">
      <c r="A175" s="12"/>
      <c r="B175" s="59"/>
      <c r="C175" s="60" t="s">
        <v>52</v>
      </c>
      <c r="D175" s="15">
        <v>4117000</v>
      </c>
      <c r="E175" s="92">
        <v>1820347.5</v>
      </c>
      <c r="F175" s="17">
        <f t="shared" si="3"/>
        <v>0.44215387418022833</v>
      </c>
    </row>
    <row r="176" spans="1:6" ht="12.75">
      <c r="A176" s="12"/>
      <c r="B176" s="59"/>
      <c r="C176" s="60" t="s">
        <v>101</v>
      </c>
      <c r="D176" s="15">
        <v>125976</v>
      </c>
      <c r="E176" s="92">
        <v>45727.7</v>
      </c>
      <c r="F176" s="17">
        <f t="shared" si="3"/>
        <v>0.36298739442433475</v>
      </c>
    </row>
    <row r="177" spans="1:6" ht="180" customHeight="1">
      <c r="A177" s="12"/>
      <c r="B177" s="59"/>
      <c r="C177" s="60" t="s">
        <v>142</v>
      </c>
      <c r="D177" s="15"/>
      <c r="E177" s="15"/>
      <c r="F177" s="17"/>
    </row>
    <row r="178" spans="1:6" ht="12.75">
      <c r="A178" s="12"/>
      <c r="B178" s="38">
        <v>85212</v>
      </c>
      <c r="C178" s="60" t="s">
        <v>47</v>
      </c>
      <c r="D178" s="15">
        <f>D175</f>
        <v>4117000</v>
      </c>
      <c r="E178" s="92">
        <f>E175</f>
        <v>1820347.5</v>
      </c>
      <c r="F178" s="17">
        <f t="shared" si="3"/>
        <v>0.44215387418022833</v>
      </c>
    </row>
    <row r="179" spans="1:6" ht="22.5" customHeight="1">
      <c r="A179" s="12"/>
      <c r="B179" s="77">
        <v>85213</v>
      </c>
      <c r="C179" s="98" t="s">
        <v>74</v>
      </c>
      <c r="D179" s="15"/>
      <c r="E179" s="15"/>
      <c r="F179" s="17"/>
    </row>
    <row r="180" spans="1:6" ht="12.75">
      <c r="A180" s="37"/>
      <c r="B180" s="32"/>
      <c r="C180" s="60" t="s">
        <v>92</v>
      </c>
      <c r="D180" s="15">
        <v>11000</v>
      </c>
      <c r="E180" s="15">
        <v>3443.45</v>
      </c>
      <c r="F180" s="17">
        <f t="shared" si="3"/>
        <v>0.3130409090909091</v>
      </c>
    </row>
    <row r="181" spans="1:6" ht="12.75" customHeight="1">
      <c r="A181" s="12"/>
      <c r="B181" s="43">
        <v>85213</v>
      </c>
      <c r="C181" s="72" t="s">
        <v>47</v>
      </c>
      <c r="D181" s="15">
        <f>SUM(D180)</f>
        <v>11000</v>
      </c>
      <c r="E181" s="15">
        <f>SUM(E180)</f>
        <v>3443.45</v>
      </c>
      <c r="F181" s="17">
        <f t="shared" si="3"/>
        <v>0.3130409090909091</v>
      </c>
    </row>
    <row r="182" spans="1:6" ht="22.5" customHeight="1">
      <c r="A182" s="12" t="s">
        <v>27</v>
      </c>
      <c r="B182" s="29">
        <v>85214</v>
      </c>
      <c r="C182" s="30" t="s">
        <v>62</v>
      </c>
      <c r="D182" s="15"/>
      <c r="E182" s="15"/>
      <c r="F182" s="17"/>
    </row>
    <row r="183" spans="1:6" ht="64.5" customHeight="1">
      <c r="A183" s="37"/>
      <c r="B183" s="29"/>
      <c r="C183" s="44" t="s">
        <v>143</v>
      </c>
      <c r="D183" s="15">
        <v>562000</v>
      </c>
      <c r="E183" s="15">
        <v>253538.79</v>
      </c>
      <c r="F183" s="17">
        <f t="shared" si="3"/>
        <v>0.4511366370106762</v>
      </c>
    </row>
    <row r="184" spans="1:6" ht="12.75">
      <c r="A184" s="37"/>
      <c r="B184" s="43">
        <v>85214</v>
      </c>
      <c r="C184" s="44" t="s">
        <v>47</v>
      </c>
      <c r="D184" s="15">
        <f>SUM(D183:D183)</f>
        <v>562000</v>
      </c>
      <c r="E184" s="15">
        <f>SUM(E183:E183)</f>
        <v>253538.79</v>
      </c>
      <c r="F184" s="17">
        <f t="shared" si="3"/>
        <v>0.4511366370106762</v>
      </c>
    </row>
    <row r="185" spans="1:6" ht="12.75" customHeight="1">
      <c r="A185" s="12"/>
      <c r="B185" s="29">
        <v>85215</v>
      </c>
      <c r="C185" s="30" t="s">
        <v>78</v>
      </c>
      <c r="D185" s="15"/>
      <c r="E185" s="15"/>
      <c r="F185" s="17"/>
    </row>
    <row r="186" spans="1:6" ht="12.75">
      <c r="A186" s="12"/>
      <c r="B186" s="29"/>
      <c r="C186" s="21" t="s">
        <v>125</v>
      </c>
      <c r="D186" s="15">
        <v>651907</v>
      </c>
      <c r="E186" s="15">
        <v>344857.02</v>
      </c>
      <c r="F186" s="17">
        <f t="shared" si="3"/>
        <v>0.5289972649473008</v>
      </c>
    </row>
    <row r="187" spans="1:6" ht="12.75">
      <c r="A187" s="37"/>
      <c r="B187" s="43">
        <v>85215</v>
      </c>
      <c r="C187" s="44" t="s">
        <v>47</v>
      </c>
      <c r="D187" s="15">
        <f>SUM(D186)</f>
        <v>651907</v>
      </c>
      <c r="E187" s="15">
        <f>SUM(E186)</f>
        <v>344857.02</v>
      </c>
      <c r="F187" s="17">
        <f t="shared" si="3"/>
        <v>0.5289972649473008</v>
      </c>
    </row>
    <row r="188" spans="1:6" ht="12.75">
      <c r="A188" s="37"/>
      <c r="B188" s="29">
        <v>85219</v>
      </c>
      <c r="C188" s="30" t="s">
        <v>19</v>
      </c>
      <c r="D188" s="15"/>
      <c r="E188" s="15"/>
      <c r="F188" s="17"/>
    </row>
    <row r="189" spans="1:6" ht="12.75">
      <c r="A189" s="37"/>
      <c r="B189" s="29"/>
      <c r="C189" s="21" t="s">
        <v>52</v>
      </c>
      <c r="D189" s="15">
        <v>431200</v>
      </c>
      <c r="E189" s="15">
        <v>210288.01</v>
      </c>
      <c r="F189" s="17">
        <f t="shared" si="3"/>
        <v>0.48768091372912803</v>
      </c>
    </row>
    <row r="190" spans="1:6" ht="12.75">
      <c r="A190" s="37"/>
      <c r="B190" s="29"/>
      <c r="C190" s="46" t="s">
        <v>108</v>
      </c>
      <c r="D190" s="15">
        <v>367000</v>
      </c>
      <c r="E190" s="15">
        <v>179507.99</v>
      </c>
      <c r="F190" s="17">
        <f t="shared" si="3"/>
        <v>0.4891225885558583</v>
      </c>
    </row>
    <row r="191" spans="1:6" ht="85.5" customHeight="1">
      <c r="A191" s="37"/>
      <c r="B191" s="29"/>
      <c r="C191" s="47" t="s">
        <v>144</v>
      </c>
      <c r="D191" s="15"/>
      <c r="E191" s="15"/>
      <c r="F191" s="17"/>
    </row>
    <row r="192" spans="1:6" ht="12.75">
      <c r="A192" s="12"/>
      <c r="B192" s="78">
        <v>85219</v>
      </c>
      <c r="C192" s="47" t="s">
        <v>47</v>
      </c>
      <c r="D192" s="15">
        <f>D189</f>
        <v>431200</v>
      </c>
      <c r="E192" s="15">
        <f>E189</f>
        <v>210288.01</v>
      </c>
      <c r="F192" s="17">
        <f t="shared" si="3"/>
        <v>0.48768091372912803</v>
      </c>
    </row>
    <row r="193" spans="1:6" ht="15" customHeight="1">
      <c r="A193" s="37"/>
      <c r="B193" s="29">
        <v>85228</v>
      </c>
      <c r="C193" s="65" t="s">
        <v>28</v>
      </c>
      <c r="D193" s="48"/>
      <c r="E193" s="48"/>
      <c r="F193" s="49"/>
    </row>
    <row r="194" spans="1:6" ht="12.75">
      <c r="A194" s="37"/>
      <c r="B194" s="29"/>
      <c r="C194" s="21" t="s">
        <v>75</v>
      </c>
      <c r="D194" s="15">
        <v>186300</v>
      </c>
      <c r="E194" s="15">
        <v>86670.22</v>
      </c>
      <c r="F194" s="17">
        <f t="shared" si="3"/>
        <v>0.4652185721953838</v>
      </c>
    </row>
    <row r="195" spans="1:6" ht="12.75">
      <c r="A195" s="37"/>
      <c r="B195" s="32"/>
      <c r="C195" s="46" t="s">
        <v>101</v>
      </c>
      <c r="D195" s="15">
        <v>178700</v>
      </c>
      <c r="E195" s="15">
        <v>83282.22</v>
      </c>
      <c r="F195" s="17">
        <f t="shared" si="3"/>
        <v>0.4660448796866256</v>
      </c>
    </row>
    <row r="196" spans="1:6" ht="23.25" customHeight="1">
      <c r="A196" s="37"/>
      <c r="B196" s="29"/>
      <c r="C196" s="47" t="s">
        <v>145</v>
      </c>
      <c r="D196" s="15"/>
      <c r="E196" s="15"/>
      <c r="F196" s="17"/>
    </row>
    <row r="197" spans="1:6" ht="12" customHeight="1">
      <c r="A197" s="37"/>
      <c r="B197" s="79">
        <v>85228</v>
      </c>
      <c r="C197" s="64" t="s">
        <v>47</v>
      </c>
      <c r="D197" s="31">
        <f>D194</f>
        <v>186300</v>
      </c>
      <c r="E197" s="31">
        <f>E194</f>
        <v>86670.22</v>
      </c>
      <c r="F197" s="80">
        <f t="shared" si="3"/>
        <v>0.4652185721953838</v>
      </c>
    </row>
    <row r="198" spans="1:6" ht="13.5" customHeight="1">
      <c r="A198" s="37"/>
      <c r="B198" s="29">
        <v>85295</v>
      </c>
      <c r="C198" s="65" t="s">
        <v>6</v>
      </c>
      <c r="D198" s="15"/>
      <c r="E198" s="15"/>
      <c r="F198" s="17"/>
    </row>
    <row r="199" spans="1:6" ht="12.75">
      <c r="A199" s="37"/>
      <c r="B199" s="29"/>
      <c r="C199" s="47" t="s">
        <v>109</v>
      </c>
      <c r="D199" s="15">
        <v>65300</v>
      </c>
      <c r="E199" s="15">
        <v>27071.45</v>
      </c>
      <c r="F199" s="17">
        <f t="shared" si="3"/>
        <v>0.4145704441041348</v>
      </c>
    </row>
    <row r="200" spans="1:6" ht="12.75">
      <c r="A200" s="37"/>
      <c r="B200" s="29"/>
      <c r="C200" s="47" t="s">
        <v>110</v>
      </c>
      <c r="D200" s="15">
        <v>54200</v>
      </c>
      <c r="E200" s="15">
        <v>21970.63</v>
      </c>
      <c r="F200" s="17">
        <f t="shared" si="3"/>
        <v>0.40536217712177125</v>
      </c>
    </row>
    <row r="201" spans="1:6" ht="12.75">
      <c r="A201" s="37"/>
      <c r="B201" s="29"/>
      <c r="C201" s="47" t="s">
        <v>124</v>
      </c>
      <c r="D201" s="15"/>
      <c r="E201" s="15"/>
      <c r="F201" s="17"/>
    </row>
    <row r="202" spans="1:6" ht="65.25" customHeight="1">
      <c r="A202" s="37"/>
      <c r="B202" s="29"/>
      <c r="C202" s="81" t="s">
        <v>153</v>
      </c>
      <c r="D202" s="33">
        <v>159408</v>
      </c>
      <c r="E202" s="33">
        <v>143556.41</v>
      </c>
      <c r="F202" s="17">
        <f t="shared" si="3"/>
        <v>0.9005596331426278</v>
      </c>
    </row>
    <row r="203" spans="1:6" ht="24.75" customHeight="1">
      <c r="A203" s="37"/>
      <c r="B203" s="29"/>
      <c r="C203" s="81" t="s">
        <v>146</v>
      </c>
      <c r="D203" s="33">
        <v>57600</v>
      </c>
      <c r="E203" s="94">
        <v>15720</v>
      </c>
      <c r="F203" s="17">
        <f t="shared" si="3"/>
        <v>0.27291666666666664</v>
      </c>
    </row>
    <row r="204" spans="1:6" ht="27" customHeight="1">
      <c r="A204" s="37"/>
      <c r="B204" s="29"/>
      <c r="C204" s="81" t="s">
        <v>147</v>
      </c>
      <c r="D204" s="33">
        <v>231025</v>
      </c>
      <c r="E204" s="94"/>
      <c r="F204" s="17">
        <f t="shared" si="3"/>
        <v>0</v>
      </c>
    </row>
    <row r="205" spans="1:6" ht="12.75">
      <c r="A205" s="37"/>
      <c r="B205" s="29">
        <v>85295</v>
      </c>
      <c r="C205" s="81" t="s">
        <v>47</v>
      </c>
      <c r="D205" s="31">
        <f>D199+D202+D203+D204</f>
        <v>513333</v>
      </c>
      <c r="E205" s="31">
        <f>E199+E202+E203+E204</f>
        <v>186347.86000000002</v>
      </c>
      <c r="F205" s="17">
        <f t="shared" si="3"/>
        <v>0.36301554741269315</v>
      </c>
    </row>
    <row r="206" spans="1:6" ht="15.75" customHeight="1">
      <c r="A206" s="82">
        <v>852</v>
      </c>
      <c r="B206" s="23"/>
      <c r="C206" s="41" t="s">
        <v>59</v>
      </c>
      <c r="D206" s="22">
        <f>D205+D197+D192+D187+D184+D181+D178</f>
        <v>6472740</v>
      </c>
      <c r="E206" s="22">
        <f>E205+E197+E192+E187+E184+E181+E178</f>
        <v>2905492.85</v>
      </c>
      <c r="F206" s="17">
        <f t="shared" si="3"/>
        <v>0.44888143969941635</v>
      </c>
    </row>
    <row r="207" spans="1:6" ht="24">
      <c r="A207" s="37">
        <v>854</v>
      </c>
      <c r="B207" s="103"/>
      <c r="C207" s="35" t="s">
        <v>154</v>
      </c>
      <c r="D207" s="36"/>
      <c r="E207" s="36"/>
      <c r="F207" s="49"/>
    </row>
    <row r="208" spans="1:6" ht="12.75">
      <c r="A208" s="28" t="s">
        <v>27</v>
      </c>
      <c r="B208" s="29">
        <v>85401</v>
      </c>
      <c r="C208" s="30" t="s">
        <v>20</v>
      </c>
      <c r="D208" s="15"/>
      <c r="E208" s="15"/>
      <c r="F208" s="17"/>
    </row>
    <row r="209" spans="1:6" ht="12.75">
      <c r="A209" s="12"/>
      <c r="B209" s="29"/>
      <c r="C209" s="21" t="s">
        <v>52</v>
      </c>
      <c r="D209" s="15">
        <v>453230</v>
      </c>
      <c r="E209" s="15">
        <v>239285.87</v>
      </c>
      <c r="F209" s="17">
        <f t="shared" si="3"/>
        <v>0.52795682104009</v>
      </c>
    </row>
    <row r="210" spans="1:6" ht="12.75">
      <c r="A210" s="12"/>
      <c r="B210" s="29"/>
      <c r="C210" s="21" t="s">
        <v>101</v>
      </c>
      <c r="D210" s="15">
        <v>390000</v>
      </c>
      <c r="E210" s="15">
        <v>207001.16</v>
      </c>
      <c r="F210" s="17">
        <f t="shared" si="3"/>
        <v>0.5307722051282051</v>
      </c>
    </row>
    <row r="211" spans="1:6" ht="12.75">
      <c r="A211" s="37"/>
      <c r="B211" s="43">
        <v>85401</v>
      </c>
      <c r="C211" s="64" t="s">
        <v>47</v>
      </c>
      <c r="D211" s="15">
        <f>D209</f>
        <v>453230</v>
      </c>
      <c r="E211" s="15">
        <f>E209</f>
        <v>239285.87</v>
      </c>
      <c r="F211" s="17">
        <f t="shared" si="3"/>
        <v>0.52795682104009</v>
      </c>
    </row>
    <row r="212" spans="1:6" ht="12.75">
      <c r="A212" s="12"/>
      <c r="B212" s="29">
        <v>85415</v>
      </c>
      <c r="C212" s="64" t="s">
        <v>81</v>
      </c>
      <c r="D212" s="15"/>
      <c r="E212" s="15"/>
      <c r="F212" s="17"/>
    </row>
    <row r="213" spans="1:6" ht="27" customHeight="1">
      <c r="A213" s="12"/>
      <c r="B213" s="29"/>
      <c r="C213" s="64" t="s">
        <v>126</v>
      </c>
      <c r="D213" s="15">
        <v>101004</v>
      </c>
      <c r="E213" s="92">
        <v>11858</v>
      </c>
      <c r="F213" s="17">
        <f>E213/D213</f>
        <v>0.1174012910379787</v>
      </c>
    </row>
    <row r="214" spans="1:6" ht="12.75">
      <c r="A214" s="12"/>
      <c r="B214" s="29">
        <v>85415</v>
      </c>
      <c r="C214" s="64" t="s">
        <v>47</v>
      </c>
      <c r="D214" s="15">
        <f>SUM(D213:D213)</f>
        <v>101004</v>
      </c>
      <c r="E214" s="92">
        <f>SUM(E213:E213)</f>
        <v>11858</v>
      </c>
      <c r="F214" s="17">
        <f>E214/D214</f>
        <v>0.1174012910379787</v>
      </c>
    </row>
    <row r="215" spans="1:6" ht="12.75">
      <c r="A215" s="22">
        <v>854</v>
      </c>
      <c r="B215" s="23"/>
      <c r="C215" s="41" t="s">
        <v>59</v>
      </c>
      <c r="D215" s="22">
        <f>D211+D214</f>
        <v>554234</v>
      </c>
      <c r="E215" s="22">
        <f>E211+E214</f>
        <v>251143.87</v>
      </c>
      <c r="F215" s="17">
        <f>E215/D215</f>
        <v>0.45313688802924396</v>
      </c>
    </row>
    <row r="216" spans="1:6" ht="24">
      <c r="A216" s="57">
        <v>900</v>
      </c>
      <c r="B216" s="26"/>
      <c r="C216" s="27" t="s">
        <v>36</v>
      </c>
      <c r="D216" s="22"/>
      <c r="E216" s="22"/>
      <c r="F216" s="17"/>
    </row>
    <row r="217" spans="1:6" ht="12.75">
      <c r="A217" s="28"/>
      <c r="B217" s="59">
        <v>90001</v>
      </c>
      <c r="C217" s="84" t="s">
        <v>116</v>
      </c>
      <c r="D217" s="22"/>
      <c r="E217" s="22"/>
      <c r="F217" s="17"/>
    </row>
    <row r="218" spans="1:6" ht="12.75">
      <c r="A218" s="12"/>
      <c r="B218" s="99"/>
      <c r="C218" s="60" t="s">
        <v>87</v>
      </c>
      <c r="D218" s="15">
        <v>200000</v>
      </c>
      <c r="E218" s="15">
        <v>0</v>
      </c>
      <c r="F218" s="17">
        <f aca="true" t="shared" si="4" ref="F218:F223">E218/D218</f>
        <v>0</v>
      </c>
    </row>
    <row r="219" spans="1:6" ht="12.75">
      <c r="A219" s="12"/>
      <c r="B219" s="38">
        <v>90001</v>
      </c>
      <c r="C219" s="60" t="s">
        <v>47</v>
      </c>
      <c r="D219" s="15">
        <f>D218</f>
        <v>200000</v>
      </c>
      <c r="E219" s="15">
        <f>E218</f>
        <v>0</v>
      </c>
      <c r="F219" s="17">
        <f t="shared" si="4"/>
        <v>0</v>
      </c>
    </row>
    <row r="220" spans="1:6" ht="12.75">
      <c r="A220" s="12"/>
      <c r="B220" s="32">
        <v>90002</v>
      </c>
      <c r="C220" s="84" t="s">
        <v>111</v>
      </c>
      <c r="D220" s="15"/>
      <c r="E220" s="15"/>
      <c r="F220" s="17"/>
    </row>
    <row r="221" spans="1:6" ht="12.75">
      <c r="A221" s="12"/>
      <c r="B221" s="32"/>
      <c r="C221" s="60" t="s">
        <v>148</v>
      </c>
      <c r="D221" s="15">
        <v>12000</v>
      </c>
      <c r="E221" s="92">
        <v>5000</v>
      </c>
      <c r="F221" s="17">
        <f t="shared" si="4"/>
        <v>0.4166666666666667</v>
      </c>
    </row>
    <row r="222" spans="1:6" ht="12.75">
      <c r="A222" s="12"/>
      <c r="B222" s="32"/>
      <c r="C222" s="60" t="s">
        <v>87</v>
      </c>
      <c r="D222" s="15">
        <v>30000</v>
      </c>
      <c r="E222" s="15">
        <v>0</v>
      </c>
      <c r="F222" s="17">
        <f t="shared" si="4"/>
        <v>0</v>
      </c>
    </row>
    <row r="223" spans="1:6" ht="12.75">
      <c r="A223" s="12"/>
      <c r="B223" s="43">
        <v>90002</v>
      </c>
      <c r="C223" s="60" t="s">
        <v>47</v>
      </c>
      <c r="D223" s="15">
        <f>D221+D222</f>
        <v>42000</v>
      </c>
      <c r="E223" s="92">
        <f>E221+E222</f>
        <v>5000</v>
      </c>
      <c r="F223" s="17">
        <f t="shared" si="4"/>
        <v>0.11904761904761904</v>
      </c>
    </row>
    <row r="224" spans="1:6" ht="15" customHeight="1">
      <c r="A224" s="12"/>
      <c r="B224" s="29">
        <v>90003</v>
      </c>
      <c r="C224" s="30" t="s">
        <v>21</v>
      </c>
      <c r="D224" s="15"/>
      <c r="E224" s="15"/>
      <c r="F224" s="17"/>
    </row>
    <row r="225" spans="1:6" ht="37.5" customHeight="1">
      <c r="A225" s="37"/>
      <c r="B225" s="29"/>
      <c r="C225" s="47" t="s">
        <v>155</v>
      </c>
      <c r="D225" s="83">
        <v>105000</v>
      </c>
      <c r="E225" s="102">
        <v>59612.9</v>
      </c>
      <c r="F225" s="49">
        <f>E225/D225</f>
        <v>0.5677419047619048</v>
      </c>
    </row>
    <row r="226" spans="1:6" ht="12.75">
      <c r="A226" s="12"/>
      <c r="B226" s="29">
        <v>90003</v>
      </c>
      <c r="C226" s="21" t="s">
        <v>47</v>
      </c>
      <c r="D226" s="31">
        <f>SUM(D225:D225)</f>
        <v>105000</v>
      </c>
      <c r="E226" s="95">
        <f>SUM(E225:E225)</f>
        <v>59612.9</v>
      </c>
      <c r="F226" s="17">
        <f>E226/D226</f>
        <v>0.5677419047619048</v>
      </c>
    </row>
    <row r="227" spans="1:6" ht="12.75" customHeight="1">
      <c r="A227" s="12"/>
      <c r="B227" s="51">
        <v>90004</v>
      </c>
      <c r="C227" s="30" t="s">
        <v>22</v>
      </c>
      <c r="D227" s="15"/>
      <c r="E227" s="15"/>
      <c r="F227" s="17"/>
    </row>
    <row r="228" spans="1:6" ht="36">
      <c r="A228" s="12"/>
      <c r="B228" s="29"/>
      <c r="C228" s="21" t="s">
        <v>149</v>
      </c>
      <c r="D228" s="15">
        <v>50000</v>
      </c>
      <c r="E228" s="92">
        <v>20830</v>
      </c>
      <c r="F228" s="17">
        <f>E228/D228</f>
        <v>0.4166</v>
      </c>
    </row>
    <row r="229" spans="1:6" ht="12.75">
      <c r="A229" s="37"/>
      <c r="B229" s="43">
        <v>90004</v>
      </c>
      <c r="C229" s="44" t="s">
        <v>47</v>
      </c>
      <c r="D229" s="15">
        <f>SUM(D228)</f>
        <v>50000</v>
      </c>
      <c r="E229" s="92">
        <f>SUM(E228)</f>
        <v>20830</v>
      </c>
      <c r="F229" s="17">
        <f>E229/D229</f>
        <v>0.4166</v>
      </c>
    </row>
    <row r="230" spans="1:6" ht="12.75">
      <c r="A230" s="12"/>
      <c r="B230" s="29">
        <v>90015</v>
      </c>
      <c r="C230" s="30" t="s">
        <v>23</v>
      </c>
      <c r="D230" s="15"/>
      <c r="E230" s="15"/>
      <c r="F230" s="17"/>
    </row>
    <row r="231" spans="1:6" ht="13.5" customHeight="1">
      <c r="A231" s="12"/>
      <c r="B231" s="29"/>
      <c r="C231" s="21" t="s">
        <v>8</v>
      </c>
      <c r="D231" s="15">
        <v>204000</v>
      </c>
      <c r="E231" s="15">
        <v>82274.87</v>
      </c>
      <c r="F231" s="17">
        <f>E231/D231</f>
        <v>0.40330818627450976</v>
      </c>
    </row>
    <row r="232" spans="1:6" ht="15" customHeight="1">
      <c r="A232" s="37"/>
      <c r="B232" s="29"/>
      <c r="C232" s="44" t="s">
        <v>87</v>
      </c>
      <c r="D232" s="15">
        <v>130000</v>
      </c>
      <c r="E232" s="15">
        <v>64071.72</v>
      </c>
      <c r="F232" s="17"/>
    </row>
    <row r="233" spans="1:6" ht="12.75">
      <c r="A233" s="12"/>
      <c r="B233" s="43">
        <v>90015</v>
      </c>
      <c r="C233" s="21" t="s">
        <v>47</v>
      </c>
      <c r="D233" s="15">
        <f>SUM(D231:D232)</f>
        <v>334000</v>
      </c>
      <c r="E233" s="15">
        <f>SUM(E231:E232)</f>
        <v>146346.59</v>
      </c>
      <c r="F233" s="17">
        <f>E233/D233</f>
        <v>0.4381634431137724</v>
      </c>
    </row>
    <row r="234" spans="1:6" ht="24">
      <c r="A234" s="37"/>
      <c r="B234" s="29">
        <v>90019</v>
      </c>
      <c r="C234" s="67" t="s">
        <v>117</v>
      </c>
      <c r="D234" s="15"/>
      <c r="E234" s="15"/>
      <c r="F234" s="17"/>
    </row>
    <row r="235" spans="1:6" ht="24">
      <c r="A235" s="37"/>
      <c r="B235" s="29"/>
      <c r="C235" s="44" t="s">
        <v>150</v>
      </c>
      <c r="D235" s="15">
        <v>40000</v>
      </c>
      <c r="E235" s="15">
        <v>22225.55</v>
      </c>
      <c r="F235" s="17">
        <f>E235/D235</f>
        <v>0.55563875</v>
      </c>
    </row>
    <row r="236" spans="1:6" ht="12.75">
      <c r="A236" s="37"/>
      <c r="B236" s="43">
        <v>90019</v>
      </c>
      <c r="C236" s="44" t="s">
        <v>47</v>
      </c>
      <c r="D236" s="15">
        <f>D235</f>
        <v>40000</v>
      </c>
      <c r="E236" s="15">
        <f>E235</f>
        <v>22225.55</v>
      </c>
      <c r="F236" s="17">
        <f>E236/D236</f>
        <v>0.55563875</v>
      </c>
    </row>
    <row r="237" spans="1:6" ht="12.75">
      <c r="A237" s="37"/>
      <c r="B237" s="29">
        <v>90095</v>
      </c>
      <c r="C237" s="67" t="s">
        <v>6</v>
      </c>
      <c r="D237" s="15"/>
      <c r="E237" s="15"/>
      <c r="F237" s="17"/>
    </row>
    <row r="238" spans="1:6" ht="133.5" customHeight="1">
      <c r="A238" s="37"/>
      <c r="B238" s="29"/>
      <c r="C238" s="62" t="s">
        <v>156</v>
      </c>
      <c r="D238" s="31">
        <v>136830</v>
      </c>
      <c r="E238" s="31">
        <v>18089.89</v>
      </c>
      <c r="F238" s="17">
        <f>E238/D238</f>
        <v>0.13220704523861726</v>
      </c>
    </row>
    <row r="239" spans="1:6" ht="12.75">
      <c r="A239" s="37"/>
      <c r="B239" s="32"/>
      <c r="C239" s="61" t="s">
        <v>87</v>
      </c>
      <c r="D239" s="31">
        <v>5000</v>
      </c>
      <c r="E239" s="31">
        <v>0</v>
      </c>
      <c r="F239" s="17"/>
    </row>
    <row r="240" spans="1:6" ht="12.75">
      <c r="A240" s="37"/>
      <c r="B240" s="43">
        <v>90095</v>
      </c>
      <c r="C240" s="44" t="s">
        <v>47</v>
      </c>
      <c r="D240" s="15">
        <f>D238+D239</f>
        <v>141830</v>
      </c>
      <c r="E240" s="15">
        <f>E238+E239</f>
        <v>18089.89</v>
      </c>
      <c r="F240" s="17">
        <f>E240/D240</f>
        <v>0.1275462878093492</v>
      </c>
    </row>
    <row r="241" spans="1:6" ht="15" customHeight="1">
      <c r="A241" s="36">
        <v>900</v>
      </c>
      <c r="B241" s="69"/>
      <c r="C241" s="70" t="s">
        <v>59</v>
      </c>
      <c r="D241" s="22">
        <f>D240+D236+D233+D229+D226+D223+D219</f>
        <v>912830</v>
      </c>
      <c r="E241" s="22">
        <f>E240+E236+E233+E229+E226+E223+E219</f>
        <v>272104.93</v>
      </c>
      <c r="F241" s="17">
        <f>E241/D241</f>
        <v>0.29808938137440705</v>
      </c>
    </row>
    <row r="242" spans="1:6" ht="27" customHeight="1">
      <c r="A242" s="15">
        <v>921</v>
      </c>
      <c r="B242" s="68"/>
      <c r="C242" s="35" t="s">
        <v>39</v>
      </c>
      <c r="D242" s="36"/>
      <c r="E242" s="36"/>
      <c r="F242" s="17"/>
    </row>
    <row r="243" spans="1:6" ht="12.75">
      <c r="A243" s="12"/>
      <c r="B243" s="32">
        <v>92105</v>
      </c>
      <c r="C243" s="84" t="s">
        <v>68</v>
      </c>
      <c r="D243" s="36"/>
      <c r="E243" s="36"/>
      <c r="F243" s="17"/>
    </row>
    <row r="244" spans="1:6" ht="12.75">
      <c r="A244" s="12"/>
      <c r="B244" s="85"/>
      <c r="C244" s="86" t="s">
        <v>8</v>
      </c>
      <c r="D244" s="48">
        <v>5000</v>
      </c>
      <c r="E244" s="48">
        <v>0</v>
      </c>
      <c r="F244" s="17"/>
    </row>
    <row r="245" spans="1:6" ht="12.75">
      <c r="A245" s="12"/>
      <c r="B245" s="32">
        <v>92105</v>
      </c>
      <c r="C245" s="86" t="s">
        <v>47</v>
      </c>
      <c r="D245" s="48">
        <f>SUM(D244)</f>
        <v>5000</v>
      </c>
      <c r="E245" s="48">
        <f>SUM(E244)</f>
        <v>0</v>
      </c>
      <c r="F245" s="17"/>
    </row>
    <row r="246" spans="1:6" ht="12.75">
      <c r="A246" s="12"/>
      <c r="B246" s="87">
        <v>92109</v>
      </c>
      <c r="C246" s="30" t="s">
        <v>24</v>
      </c>
      <c r="D246" s="15"/>
      <c r="E246" s="15"/>
      <c r="F246" s="17"/>
    </row>
    <row r="247" spans="1:6" ht="12.75">
      <c r="A247" s="37"/>
      <c r="B247" s="32"/>
      <c r="C247" s="21" t="s">
        <v>52</v>
      </c>
      <c r="D247" s="15">
        <v>535400</v>
      </c>
      <c r="E247" s="15">
        <v>296680.92</v>
      </c>
      <c r="F247" s="17">
        <f>E247/D247</f>
        <v>0.5541294732909974</v>
      </c>
    </row>
    <row r="248" spans="1:6" ht="11.25" customHeight="1">
      <c r="A248" s="12"/>
      <c r="B248" s="29"/>
      <c r="C248" s="21" t="s">
        <v>128</v>
      </c>
      <c r="D248" s="33">
        <v>519300</v>
      </c>
      <c r="E248" s="94">
        <v>291652</v>
      </c>
      <c r="F248" s="17">
        <f>E248/D248</f>
        <v>0.5616252647795109</v>
      </c>
    </row>
    <row r="249" spans="1:6" ht="149.25" customHeight="1">
      <c r="A249" s="37"/>
      <c r="B249" s="29"/>
      <c r="C249" s="44" t="s">
        <v>129</v>
      </c>
      <c r="D249" s="33"/>
      <c r="E249" s="33"/>
      <c r="F249" s="17"/>
    </row>
    <row r="250" spans="1:6" ht="12" customHeight="1">
      <c r="A250" s="37"/>
      <c r="B250" s="29"/>
      <c r="C250" s="44" t="s">
        <v>87</v>
      </c>
      <c r="D250" s="31">
        <v>312915</v>
      </c>
      <c r="E250" s="31">
        <v>298094.08</v>
      </c>
      <c r="F250" s="17">
        <f>E250/D250</f>
        <v>0.9526359554511609</v>
      </c>
    </row>
    <row r="251" spans="1:6" ht="13.5" customHeight="1">
      <c r="A251" s="12"/>
      <c r="B251" s="29">
        <v>92109</v>
      </c>
      <c r="C251" s="21" t="s">
        <v>47</v>
      </c>
      <c r="D251" s="31">
        <f>D247+D250</f>
        <v>848315</v>
      </c>
      <c r="E251" s="95">
        <f>E247+E250</f>
        <v>594775</v>
      </c>
      <c r="F251" s="17">
        <f>E251/D251</f>
        <v>0.7011251716638277</v>
      </c>
    </row>
    <row r="252" spans="1:6" ht="12" customHeight="1">
      <c r="A252" s="12"/>
      <c r="B252" s="51">
        <v>92116</v>
      </c>
      <c r="C252" s="30" t="s">
        <v>25</v>
      </c>
      <c r="D252" s="15"/>
      <c r="E252" s="15"/>
      <c r="F252" s="17"/>
    </row>
    <row r="253" spans="1:6" ht="12.75">
      <c r="A253" s="12"/>
      <c r="B253" s="29"/>
      <c r="C253" s="21" t="s">
        <v>112</v>
      </c>
      <c r="D253" s="15">
        <v>170000</v>
      </c>
      <c r="E253" s="92">
        <v>90867</v>
      </c>
      <c r="F253" s="17">
        <f>E253/D253</f>
        <v>0.5345117647058824</v>
      </c>
    </row>
    <row r="254" spans="1:6" ht="24" customHeight="1">
      <c r="A254" s="12"/>
      <c r="B254" s="29"/>
      <c r="C254" s="21" t="s">
        <v>127</v>
      </c>
      <c r="D254" s="15">
        <v>170000</v>
      </c>
      <c r="E254" s="92">
        <v>90867</v>
      </c>
      <c r="F254" s="17">
        <f>E254/D254</f>
        <v>0.5345117647058824</v>
      </c>
    </row>
    <row r="255" spans="1:6" ht="11.25" customHeight="1">
      <c r="A255" s="12"/>
      <c r="B255" s="43">
        <v>92116</v>
      </c>
      <c r="C255" s="21" t="s">
        <v>47</v>
      </c>
      <c r="D255" s="15">
        <f>D253</f>
        <v>170000</v>
      </c>
      <c r="E255" s="92">
        <f>E253</f>
        <v>90867</v>
      </c>
      <c r="F255" s="17">
        <f>E255/D255</f>
        <v>0.5345117647058824</v>
      </c>
    </row>
    <row r="256" spans="1:6" ht="11.25" customHeight="1">
      <c r="A256" s="12"/>
      <c r="B256" s="29">
        <v>92120</v>
      </c>
      <c r="C256" s="30" t="s">
        <v>113</v>
      </c>
      <c r="D256" s="15"/>
      <c r="E256" s="15"/>
      <c r="F256" s="17"/>
    </row>
    <row r="257" spans="1:6" ht="23.25" customHeight="1">
      <c r="A257" s="12"/>
      <c r="B257" s="29"/>
      <c r="C257" s="21" t="s">
        <v>151</v>
      </c>
      <c r="D257" s="15">
        <v>8000</v>
      </c>
      <c r="E257" s="15">
        <v>0</v>
      </c>
      <c r="F257" s="17"/>
    </row>
    <row r="258" spans="1:6" ht="11.25" customHeight="1">
      <c r="A258" s="12"/>
      <c r="B258" s="29">
        <v>92120</v>
      </c>
      <c r="C258" s="21" t="s">
        <v>47</v>
      </c>
      <c r="D258" s="15">
        <f>D257</f>
        <v>8000</v>
      </c>
      <c r="E258" s="15">
        <f>E257</f>
        <v>0</v>
      </c>
      <c r="F258" s="17"/>
    </row>
    <row r="259" spans="1:6" ht="12.75">
      <c r="A259" s="12"/>
      <c r="B259" s="51">
        <v>92195</v>
      </c>
      <c r="C259" s="30" t="s">
        <v>6</v>
      </c>
      <c r="D259" s="15"/>
      <c r="E259" s="15"/>
      <c r="F259" s="17"/>
    </row>
    <row r="260" spans="1:6" ht="38.25" customHeight="1">
      <c r="A260" s="12"/>
      <c r="B260" s="32"/>
      <c r="C260" s="21" t="s">
        <v>157</v>
      </c>
      <c r="D260" s="33">
        <v>34800</v>
      </c>
      <c r="E260" s="33">
        <v>20746.33</v>
      </c>
      <c r="F260" s="17">
        <f>E260/D260</f>
        <v>0.596158908045977</v>
      </c>
    </row>
    <row r="261" spans="1:6" ht="12.75">
      <c r="A261" s="12"/>
      <c r="B261" s="32">
        <v>92195</v>
      </c>
      <c r="C261" s="21" t="s">
        <v>47</v>
      </c>
      <c r="D261" s="31">
        <f>D260</f>
        <v>34800</v>
      </c>
      <c r="E261" s="31">
        <f>E260</f>
        <v>20746.33</v>
      </c>
      <c r="F261" s="17">
        <f>E261/D261</f>
        <v>0.596158908045977</v>
      </c>
    </row>
    <row r="262" spans="1:6" ht="12.75">
      <c r="A262" s="22">
        <v>921</v>
      </c>
      <c r="B262" s="68"/>
      <c r="C262" s="41" t="s">
        <v>59</v>
      </c>
      <c r="D262" s="22">
        <f>D261+D258+D255+D251+D245</f>
        <v>1066115</v>
      </c>
      <c r="E262" s="22">
        <f>E261+E258+E255+E251+E245</f>
        <v>706388.33</v>
      </c>
      <c r="F262" s="17">
        <f>E262/D262</f>
        <v>0.6625817383678121</v>
      </c>
    </row>
    <row r="263" spans="1:6" ht="12.75">
      <c r="A263" s="105"/>
      <c r="B263" s="85"/>
      <c r="C263" s="34"/>
      <c r="D263" s="36"/>
      <c r="E263" s="36"/>
      <c r="F263" s="49"/>
    </row>
    <row r="264" spans="1:6" ht="12.75">
      <c r="A264" s="12">
        <v>926</v>
      </c>
      <c r="B264" s="85"/>
      <c r="C264" s="35" t="s">
        <v>40</v>
      </c>
      <c r="D264" s="36"/>
      <c r="E264" s="36"/>
      <c r="F264" s="49"/>
    </row>
    <row r="265" spans="1:6" ht="12.75">
      <c r="A265" s="28" t="s">
        <v>27</v>
      </c>
      <c r="B265" s="51">
        <v>92601</v>
      </c>
      <c r="C265" s="30" t="s">
        <v>37</v>
      </c>
      <c r="D265" s="15"/>
      <c r="E265" s="15"/>
      <c r="F265" s="17"/>
    </row>
    <row r="266" spans="1:6" ht="12.75">
      <c r="A266" s="12"/>
      <c r="B266" s="29"/>
      <c r="C266" s="21" t="s">
        <v>51</v>
      </c>
      <c r="D266" s="15">
        <v>119200</v>
      </c>
      <c r="E266" s="15">
        <v>47684.97</v>
      </c>
      <c r="F266" s="49">
        <f>E266/D266</f>
        <v>0.40004169463087247</v>
      </c>
    </row>
    <row r="267" spans="1:6" ht="12.75">
      <c r="A267" s="37"/>
      <c r="B267" s="29"/>
      <c r="C267" s="47" t="s">
        <v>114</v>
      </c>
      <c r="D267" s="48">
        <v>17200</v>
      </c>
      <c r="E267" s="48">
        <v>1900.98</v>
      </c>
      <c r="F267" s="49">
        <f>E267/D267</f>
        <v>0.11052209302325582</v>
      </c>
    </row>
    <row r="268" spans="1:6" ht="48">
      <c r="A268" s="37"/>
      <c r="B268" s="29"/>
      <c r="C268" s="47" t="s">
        <v>158</v>
      </c>
      <c r="D268" s="48"/>
      <c r="E268" s="48"/>
      <c r="F268" s="49"/>
    </row>
    <row r="269" spans="1:6" ht="12.75">
      <c r="A269" s="37"/>
      <c r="B269" s="29"/>
      <c r="C269" s="47" t="s">
        <v>87</v>
      </c>
      <c r="D269" s="48">
        <v>170000</v>
      </c>
      <c r="E269" s="93">
        <v>1220</v>
      </c>
      <c r="F269" s="49">
        <f>E269/D269</f>
        <v>0.007176470588235294</v>
      </c>
    </row>
    <row r="270" spans="1:6" ht="15" customHeight="1">
      <c r="A270" s="12"/>
      <c r="B270" s="29">
        <v>92601</v>
      </c>
      <c r="C270" s="46" t="s">
        <v>47</v>
      </c>
      <c r="D270" s="15">
        <f>D266+D269</f>
        <v>289200</v>
      </c>
      <c r="E270" s="15">
        <f>E266+E269</f>
        <v>48904.97</v>
      </c>
      <c r="F270" s="17">
        <f>E270/D270</f>
        <v>0.16910432226832642</v>
      </c>
    </row>
    <row r="271" spans="1:6" ht="12.75">
      <c r="A271" s="12"/>
      <c r="B271" s="51">
        <v>92605</v>
      </c>
      <c r="C271" s="30" t="s">
        <v>26</v>
      </c>
      <c r="D271" s="15"/>
      <c r="E271" s="15"/>
      <c r="F271" s="17"/>
    </row>
    <row r="272" spans="1:6" ht="12.75">
      <c r="A272" s="12"/>
      <c r="B272" s="29"/>
      <c r="C272" s="21" t="s">
        <v>54</v>
      </c>
      <c r="D272" s="15">
        <v>79570</v>
      </c>
      <c r="E272" s="92">
        <v>49875.6</v>
      </c>
      <c r="F272" s="17">
        <f aca="true" t="shared" si="5" ref="F272:F279">E272/D272</f>
        <v>0.6268141259268568</v>
      </c>
    </row>
    <row r="273" spans="1:6" ht="14.25" customHeight="1">
      <c r="A273" s="37"/>
      <c r="B273" s="29"/>
      <c r="C273" s="44" t="s">
        <v>130</v>
      </c>
      <c r="D273" s="33">
        <v>55000</v>
      </c>
      <c r="E273" s="94">
        <v>32000</v>
      </c>
      <c r="F273" s="17">
        <f t="shared" si="5"/>
        <v>0.5818181818181818</v>
      </c>
    </row>
    <row r="274" spans="1:6" ht="48" customHeight="1">
      <c r="A274" s="37"/>
      <c r="B274" s="29"/>
      <c r="C274" s="44" t="s">
        <v>131</v>
      </c>
      <c r="D274" s="33"/>
      <c r="E274" s="94"/>
      <c r="F274" s="17"/>
    </row>
    <row r="275" spans="1:6" ht="12.75">
      <c r="A275" s="37"/>
      <c r="B275" s="43">
        <v>92605</v>
      </c>
      <c r="C275" s="44" t="s">
        <v>47</v>
      </c>
      <c r="D275" s="31">
        <f>D272</f>
        <v>79570</v>
      </c>
      <c r="E275" s="95">
        <f>E272</f>
        <v>49875.6</v>
      </c>
      <c r="F275" s="17">
        <f t="shared" si="5"/>
        <v>0.6268141259268568</v>
      </c>
    </row>
    <row r="276" spans="1:6" ht="12.75">
      <c r="A276" s="82">
        <v>926</v>
      </c>
      <c r="B276" s="71"/>
      <c r="C276" s="41" t="s">
        <v>59</v>
      </c>
      <c r="D276" s="22">
        <f>SUM(D275,D270)</f>
        <v>368770</v>
      </c>
      <c r="E276" s="22">
        <f>SUM(E275,E270)</f>
        <v>98780.57</v>
      </c>
      <c r="F276" s="17">
        <f t="shared" si="5"/>
        <v>0.26786498359411015</v>
      </c>
    </row>
    <row r="277" spans="1:6" ht="12.75">
      <c r="A277" s="15"/>
      <c r="B277" s="73"/>
      <c r="C277" s="41" t="s">
        <v>119</v>
      </c>
      <c r="D277" s="22">
        <f>SUM(D276,D262,D241,D215,D206,D172,D159,D116,D112,D107,D102,D86,D81,D57,D46,D35,D25,D21)</f>
        <v>27456204</v>
      </c>
      <c r="E277" s="22">
        <f>SUM(E276,E262,E241,E215,E206,E172,E159,E116,E112,E107,E102,E86,E81,E57,E46,E35,E25,E21)</f>
        <v>11238187.79</v>
      </c>
      <c r="F277" s="17">
        <f t="shared" si="5"/>
        <v>0.40931323900419736</v>
      </c>
    </row>
    <row r="278" spans="1:6" ht="12.75">
      <c r="A278" s="101"/>
      <c r="B278" s="101"/>
      <c r="C278" s="15" t="s">
        <v>120</v>
      </c>
      <c r="D278" s="15">
        <v>22384327</v>
      </c>
      <c r="E278" s="15">
        <v>10820610.92</v>
      </c>
      <c r="F278" s="17">
        <f t="shared" si="5"/>
        <v>0.48340121728922203</v>
      </c>
    </row>
    <row r="279" spans="1:6" ht="12.75">
      <c r="A279" s="101"/>
      <c r="B279" s="101"/>
      <c r="C279" s="15" t="s">
        <v>121</v>
      </c>
      <c r="D279" s="15">
        <v>5071877</v>
      </c>
      <c r="E279" s="15">
        <v>417576.87</v>
      </c>
      <c r="F279" s="17">
        <f t="shared" si="5"/>
        <v>0.08233182113840694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2006-08-28T07:09:19Z</cp:lastPrinted>
  <dcterms:created xsi:type="dcterms:W3CDTF">2000-09-21T07:22:22Z</dcterms:created>
  <dcterms:modified xsi:type="dcterms:W3CDTF">2006-08-28T07:09:44Z</dcterms:modified>
  <cp:category/>
  <cp:version/>
  <cp:contentType/>
  <cp:contentStatus/>
</cp:coreProperties>
</file>