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<sst xmlns="http://schemas.openxmlformats.org/spreadsheetml/2006/main" count="254" uniqueCount="194">
  <si>
    <t>Dział</t>
  </si>
  <si>
    <t>Rozdział</t>
  </si>
  <si>
    <t>Treść</t>
  </si>
  <si>
    <t xml:space="preserve">0 1008 </t>
  </si>
  <si>
    <t>0 1095</t>
  </si>
  <si>
    <t>Pozostała działalność</t>
  </si>
  <si>
    <t xml:space="preserve">0 10 </t>
  </si>
  <si>
    <t>Ogółem Rolnictwo i Łowiectwo</t>
  </si>
  <si>
    <t>Wydatki bieżące</t>
  </si>
  <si>
    <t>Drogi publiczne gminne</t>
  </si>
  <si>
    <t>Gospodarka gruntami i nieruchomościami</t>
  </si>
  <si>
    <t>Plany zagospodarowania przestrzennego</t>
  </si>
  <si>
    <t>Urzędy wojewódzkie</t>
  </si>
  <si>
    <t>Rady gmin (miast i miast na prawach powiatu)</t>
  </si>
  <si>
    <t>Urzędy gmin (miast i miast na prawach powiatu)</t>
  </si>
  <si>
    <t>Ochotnicze straże pożarne</t>
  </si>
  <si>
    <t>Obrona cywilna</t>
  </si>
  <si>
    <t>Straż Miejska</t>
  </si>
  <si>
    <t>Rezerwy ogólne i celowe</t>
  </si>
  <si>
    <t>Szkoły podstawowe</t>
  </si>
  <si>
    <t>Gimnazja</t>
  </si>
  <si>
    <t>Dowożenie uczniów do szkół</t>
  </si>
  <si>
    <t>Przeciwdziałanie alkoholizmowi</t>
  </si>
  <si>
    <t>Dodatki mieszkaniowe</t>
  </si>
  <si>
    <t>Ośrodki pomocy społecznej</t>
  </si>
  <si>
    <t>Oczyszczanie miast i wsi</t>
  </si>
  <si>
    <t>Utrzymanie zieleni w miastach i gminach</t>
  </si>
  <si>
    <t>Oświetlenie ulic , placów i dróg</t>
  </si>
  <si>
    <t>Domy i ośrodki kultury, świetlice i kluby</t>
  </si>
  <si>
    <t>Biblioteki</t>
  </si>
  <si>
    <t>OGÓŁEM WYDATKI</t>
  </si>
  <si>
    <t>Zadania w zakresie kultury fizycznej i sportu</t>
  </si>
  <si>
    <t xml:space="preserve"> </t>
  </si>
  <si>
    <t>zadania własne</t>
  </si>
  <si>
    <t>Usługi opiekuńcze i specjalistyczne usługi opiekuńcze</t>
  </si>
  <si>
    <t>W PODZIALE NA DZIAŁY I ROZDZIAŁY KLASYFIKACJI WYDATKÓW</t>
  </si>
  <si>
    <t>0 10</t>
  </si>
  <si>
    <t>ROLNICTWO I ŁOWIECTWO</t>
  </si>
  <si>
    <t>GOSPODARKA MIESZKANIOWA</t>
  </si>
  <si>
    <t>DZIAŁALNOŚĆ USŁUGOWA</t>
  </si>
  <si>
    <t>ADMINISTRACJA PUBLICZNA</t>
  </si>
  <si>
    <t>BEZPIECZEŃSTWO PUBLICZNE I OCHRONA PRZECIWPOŻAROWA</t>
  </si>
  <si>
    <t>URZĘDY NACZELNYCH ORGANÓW WŁADZY PAŃSTWOWEJ,KONTROLI I OCHRONY PRAWA ORAZ SĄDOWNICTWA</t>
  </si>
  <si>
    <t>RÓŻNE ROZLICZENIA</t>
  </si>
  <si>
    <t>OŚWIATA I WYCHOWANIE</t>
  </si>
  <si>
    <t>OCHRONA ZDROWIA</t>
  </si>
  <si>
    <t>EDUKACYJNA OPIEKA WYCHOWAWCZA</t>
  </si>
  <si>
    <t>GOSPODARKA KOMUNALNA I OCHRONA ŚRODOWISKA</t>
  </si>
  <si>
    <t>Obiekty sportowe</t>
  </si>
  <si>
    <t>Wydatki bieżące- Rezerwa ogólna</t>
  </si>
  <si>
    <t>Urzędy naczelnych organów władzy państwowej , kontroli i ochrony prawa</t>
  </si>
  <si>
    <t>KULTURA I OCHRONA DZIEDZICTWA NARODOWEGO</t>
  </si>
  <si>
    <t>KULTURA FIZYCZNA I SPORT</t>
  </si>
  <si>
    <t>OBSŁUGA DŁUGU PUBLICZNEGO</t>
  </si>
  <si>
    <t>Obsługa papierów wartościowych, kredytów i pożyczek jednostek samorządu terytorialnego</t>
  </si>
  <si>
    <t>Wydatki bieżące- obsługa długu</t>
  </si>
  <si>
    <t xml:space="preserve">Wydatki bieżące  :    w tym  ,                  </t>
  </si>
  <si>
    <t>1.wydatki sołectw :  (wg zał. Nr 3)</t>
  </si>
  <si>
    <t>Wydatki bieżące: , w tym</t>
  </si>
  <si>
    <t>1.wynagrodzenia i pochodne od wynagrodzeń:</t>
  </si>
  <si>
    <t xml:space="preserve">2. pozostałe wydatki: </t>
  </si>
  <si>
    <t>3.wydatki sołectw:  (wg zał. Nr 3)</t>
  </si>
  <si>
    <t>Wydatki bieżące: , w tym:</t>
  </si>
  <si>
    <t xml:space="preserve">1. Wynagrodzenia i pochodne od wynagrodzeń:   </t>
  </si>
  <si>
    <t xml:space="preserve">Różne jednostki obsługi gospodarki mieszkaniowej </t>
  </si>
  <si>
    <t>Wydatki bieżące :  , w tym:</t>
  </si>
  <si>
    <t xml:space="preserve">2.pozostałe wydatki : </t>
  </si>
  <si>
    <t>Wydatki bieżące:  , w tym:</t>
  </si>
  <si>
    <t>1. Wydatki sołectw:  ( wg zał. Nr 3)</t>
  </si>
  <si>
    <t xml:space="preserve">Wydatki bieżące:, w tym:     </t>
  </si>
  <si>
    <t>1.wydatki sołectw: ( wg zał. Nr 3)</t>
  </si>
  <si>
    <t>3. wydatki sołectw:  (wg zał. Nr 3)</t>
  </si>
  <si>
    <t>RAZEM 80101</t>
  </si>
  <si>
    <t>Wydatki bieżące, w tym:</t>
  </si>
  <si>
    <t>RAZEM 80104</t>
  </si>
  <si>
    <t xml:space="preserve">1.wynagrodzenia i pochodne od wynagrodzeń:         </t>
  </si>
  <si>
    <t>RAZEM 80110</t>
  </si>
  <si>
    <t>RAZEM 80113</t>
  </si>
  <si>
    <t>1. Wynagrodzenia i pochodne od wynagrodzeń</t>
  </si>
  <si>
    <t>RAZEM 80195</t>
  </si>
  <si>
    <t xml:space="preserve">1. Wynagrodzenia i pochodne od wynagrodzeń    </t>
  </si>
  <si>
    <t xml:space="preserve">2. Pozostałe wydatki </t>
  </si>
  <si>
    <t>RAZEM 85401</t>
  </si>
  <si>
    <t>2.Pozostałe wydatki</t>
  </si>
  <si>
    <t>2. Pozostałe wydatki</t>
  </si>
  <si>
    <t>RAZEM 85154</t>
  </si>
  <si>
    <t>RAZEM 75702</t>
  </si>
  <si>
    <t>RAZEM 75022</t>
  </si>
  <si>
    <t>Wydatki bieżące-dotacje</t>
  </si>
  <si>
    <t>RAZEM 92116</t>
  </si>
  <si>
    <t>2. Wydatki sołectw:  (wg zał. Nr 3)</t>
  </si>
  <si>
    <t>RAZEM 92109</t>
  </si>
  <si>
    <t>Wydatki bieżące, w tym</t>
  </si>
  <si>
    <t>RAZEM 01008</t>
  </si>
  <si>
    <t>2.Pozostałe wydatki bieżące</t>
  </si>
  <si>
    <t>RAZEM  01095</t>
  </si>
  <si>
    <t>0 1030</t>
  </si>
  <si>
    <t>RAZEM 01030</t>
  </si>
  <si>
    <t>RAZEM 75023</t>
  </si>
  <si>
    <t>RAZEM 75095</t>
  </si>
  <si>
    <t>RAZEM 75416</t>
  </si>
  <si>
    <t>RAZEM 75414</t>
  </si>
  <si>
    <t>RAZEM 75412</t>
  </si>
  <si>
    <t>RAZEM 92601</t>
  </si>
  <si>
    <t>RAZEM 92605</t>
  </si>
  <si>
    <t xml:space="preserve">Zasiłki i pomoc w naturze oraz składki na ubezpieczenia społeczne </t>
  </si>
  <si>
    <t>RAZEM 75011</t>
  </si>
  <si>
    <t>RAZEM 90004</t>
  </si>
  <si>
    <t>RAZEM 90003</t>
  </si>
  <si>
    <t>RAZEM 90015</t>
  </si>
  <si>
    <t>RAZEM 90095</t>
  </si>
  <si>
    <t>RAZEM 92195</t>
  </si>
  <si>
    <t>RAZEM 60016</t>
  </si>
  <si>
    <t>RAZEM 70004</t>
  </si>
  <si>
    <t>RAZEM 70005</t>
  </si>
  <si>
    <t>RAZEM</t>
  </si>
  <si>
    <t xml:space="preserve">1. Pochodne od wynagrodzeń </t>
  </si>
  <si>
    <t>RAZEM 75101</t>
  </si>
  <si>
    <t>I.Stołówka Miejska</t>
  </si>
  <si>
    <t>II.Wydatki bieżące- świadczenia OPS</t>
  </si>
  <si>
    <t>Wydatki bieżące , w tym</t>
  </si>
  <si>
    <t>Ogółem Transport i Łączność</t>
  </si>
  <si>
    <t>Ogółem Gospodarka Mieszkaniowa</t>
  </si>
  <si>
    <t>Ogółem Administracja Publiczna</t>
  </si>
  <si>
    <t>Ogółem Bezp.Publiczne i Ochrona Przeciwpoż.</t>
  </si>
  <si>
    <t>Ogółem Obsługa Długu Publicznego</t>
  </si>
  <si>
    <t>Ogółem Różne Rozliczenia</t>
  </si>
  <si>
    <t>Ogółem Oświata i Wychowanie</t>
  </si>
  <si>
    <t>Ogółem Ochrona Zdrowia</t>
  </si>
  <si>
    <t>Ogółem Edukacyjna Opieka Wychowawcza</t>
  </si>
  <si>
    <t>Ogółem Kultura i Ochrona Dziedzictwa Narodowego</t>
  </si>
  <si>
    <t>Ogółem Kultura Fizyczna i Sport</t>
  </si>
  <si>
    <t>Ogółem Działalność Usługowa</t>
  </si>
  <si>
    <t>Świetlice szkolne, wydatki bieżące, w tym</t>
  </si>
  <si>
    <t>2. Pozostałe wydatki bieżące</t>
  </si>
  <si>
    <t>Wydatki bieżące:</t>
  </si>
  <si>
    <t xml:space="preserve">2.Pozostałe wydatki </t>
  </si>
  <si>
    <t>Dokształcanie i doskonalenie nauczycieli</t>
  </si>
  <si>
    <t>RAZEM 80146</t>
  </si>
  <si>
    <t>Melioracje wodne</t>
  </si>
  <si>
    <t xml:space="preserve">w tym: </t>
  </si>
  <si>
    <t>zadania zlecone     i powierzone</t>
  </si>
  <si>
    <t>Realizacja gminnego programu profilaktyki i rozwiązywania problemów alkoholowych</t>
  </si>
  <si>
    <t>Załącznik nr 2, do uchwały nr ............</t>
  </si>
  <si>
    <t>Rady Miejskiej w Wołczynie, z dnia ..............</t>
  </si>
  <si>
    <t>% (5:4)</t>
  </si>
  <si>
    <t>Pobór podatków , opłat i niepodatkowych należności budżetowych</t>
  </si>
  <si>
    <t>RAZEM 75647</t>
  </si>
  <si>
    <t>Przedszkola</t>
  </si>
  <si>
    <t>1.wynagrodzenia i pochodne od wynagrodzeń</t>
  </si>
  <si>
    <t>I. Pozostałe wydatki - ZFŚS nauczycieli emerytów i ren.</t>
  </si>
  <si>
    <t>3. Pozostałe wydatki:</t>
  </si>
  <si>
    <t>III. Wydatki na pomoc zdrowotna dla nauczycieli</t>
  </si>
  <si>
    <t xml:space="preserve">Ogółem </t>
  </si>
  <si>
    <t>Ogółem</t>
  </si>
  <si>
    <t>DOCHODY OD OSÓB PR. OD OSÓB FIZ.I OD INNYCH JED.NIEPOSIADAJĄCYCH OSO. PRAWNEJ ORAZ WYDATKI ZWIĄZANE Z ICH POBOREM</t>
  </si>
  <si>
    <t>Ogółem Gospodarka Komunalna i Ochrona Śr.</t>
  </si>
  <si>
    <t>WYDATKI BUDŻETOWE GMINY NA ROK 2005</t>
  </si>
  <si>
    <t>Przewidywane wykonanie w 2004r.</t>
  </si>
  <si>
    <t>Plan na 2005r.</t>
  </si>
  <si>
    <t>POMOC SPOŁECZNA</t>
  </si>
  <si>
    <t>Składki na ubezpieczenia zdrowotne opłacane za osoby pobierające niektóre świadczenia z pomocy społecznej oraz niektóre świadczenia rodzinne</t>
  </si>
  <si>
    <t>Świadczenia rodzinne oraz składki na ubezpieczenia emerytalne i rentowe z ubezpieczenia społecznego</t>
  </si>
  <si>
    <t>Ogółem Pomoc  Społeczna</t>
  </si>
  <si>
    <t>1.Wynagrodzenia i pochodne od wynagrodzeń- zatrudnienie gospodarza na stadionie i na basenie -w 75023</t>
  </si>
  <si>
    <t>Wydatki bieżące ( składka na ZGŚO-7500, diety sołtysów za udział w sesji- 15000, promocja-27000)</t>
  </si>
  <si>
    <t>2. pozostałe wydatki bieżące, (utrzymanie ptrzystanków-3000, wyłapywanie psów-4000, usługi kominiarskie-2.000, komisja mieszkaniowa-500, opłaty za umieszczanie obcych urządzeń w pasie drogowym- 1000)</t>
  </si>
  <si>
    <t>1. Wynagrodzenia i pochodne od wynagrodzeń (w tym : składki na ubezpieczenie społeczne od świadczeń rodzinnych : 120.000, wynagrodzenie pracownika: 26.340)</t>
  </si>
  <si>
    <t>TRANSPORT I ŁĄCZNOŚĆ</t>
  </si>
  <si>
    <t>II.Nagrody dla uczniów, organizacja konkursów</t>
  </si>
  <si>
    <t>utrzymanie targowiska-  10.000</t>
  </si>
  <si>
    <t>wysypisko śmieci-10.000</t>
  </si>
  <si>
    <t>cmentarze- 20.000</t>
  </si>
  <si>
    <t>oczyszczanie miasta- 40.000</t>
  </si>
  <si>
    <t xml:space="preserve">1.dotacje Dom Kultury-350.000zł,świetlice i kluby-37500zł                                                                               </t>
  </si>
  <si>
    <t>1. Budowa zaplecza świetlicy wiejskiej w Wierzbicy Górnej</t>
  </si>
  <si>
    <t>2. Przebudowa świetlicy wiejskiej w Krzywiczynach</t>
  </si>
  <si>
    <t>Izby rolnicze</t>
  </si>
  <si>
    <t>Wydatki bieżące: w tym</t>
  </si>
  <si>
    <t>1. Wydatki sołectw (wg zał. Nr 3)</t>
  </si>
  <si>
    <t>Wydatki majątkowe: Budowa gimnazjum z hala sportowo-widowiskową w Wołczynie</t>
  </si>
  <si>
    <t>RAZEM 85295</t>
  </si>
  <si>
    <t>RAZEM 85228</t>
  </si>
  <si>
    <t>RAZEM 85219</t>
  </si>
  <si>
    <t>RAZEM 85215</t>
  </si>
  <si>
    <t>RAZEM 85214</t>
  </si>
  <si>
    <t>RAZEM 85213</t>
  </si>
  <si>
    <t>RAZEM 85212</t>
  </si>
  <si>
    <t>1.Dotacje celowe dla jednostek niezaliczanych do sektora finansów publicznych  na realizację  zadań z zakresu działalności pożytku publicznego</t>
  </si>
  <si>
    <t>2.Dotacje celowe dla jednostek niezaliczanych do sektora finansów publicznych  na realizację  zadań z zakresu działalności pożytku publicznego</t>
  </si>
  <si>
    <t>2.pozostałe wydatki bieżące</t>
  </si>
  <si>
    <t>Wydatki majątkowe: eurząd dla mieszkańca Opolszczyzny</t>
  </si>
  <si>
    <t>Wydatki majątkowe: Modernizacja oświetlenia ulicznego na terenie gminy Wołczyn</t>
  </si>
  <si>
    <t>Wydatki majątkowe: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</si>
</sst>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.000\ _z_ł_-;\-* #,##0.000\ _z_ł_-;_-* &quot;-&quot;??\ _z_ł_-;_-@_-"/>
    <numFmt numFmtId="166" formatCode="_-* #,##0.0\ &quot;zł&quot;_-;\-* #,##0.0\ &quot;zł&quot;_-;_-* &quot;-&quot;??\ &quot;zł&quot;_-;_-@_-"/>
  </numFmts>
  <fonts count="12">
    <font>
      <sz val="10"/>
      <name val="Arial CE"/>
      <family val="0"/>
    </font>
    <font>
      <i/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name val="Arial Narrow"/>
      <family val="2"/>
    </font>
    <font>
      <sz val="10"/>
      <name val="Book Antiqua"/>
      <family val="1"/>
    </font>
    <font>
      <sz val="8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sz val="8"/>
      <name val="Book Antiqua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9" fontId="0" fillId="0" borderId="1" xfId="19" applyBorder="1" applyAlignment="1">
      <alignment/>
    </xf>
    <xf numFmtId="0" fontId="0" fillId="0" borderId="1" xfId="0" applyBorder="1" applyAlignment="1">
      <alignment wrapText="1"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0" xfId="0" applyFont="1" applyAlignment="1">
      <alignment/>
    </xf>
    <xf numFmtId="0" fontId="0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Border="1" applyAlignment="1">
      <alignment vertical="top"/>
    </xf>
    <xf numFmtId="0" fontId="0" fillId="0" borderId="8" xfId="0" applyBorder="1" applyAlignment="1">
      <alignment wrapText="1"/>
    </xf>
    <xf numFmtId="0" fontId="2" fillId="0" borderId="3" xfId="0" applyFont="1" applyBorder="1" applyAlignment="1">
      <alignment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vertical="center" wrapText="1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8" xfId="0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7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2" fillId="0" borderId="11" xfId="0" applyFont="1" applyBorder="1" applyAlignment="1">
      <alignment/>
    </xf>
    <xf numFmtId="0" fontId="0" fillId="0" borderId="8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10" xfId="0" applyBorder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12" xfId="0" applyFont="1" applyBorder="1" applyAlignment="1">
      <alignment/>
    </xf>
    <xf numFmtId="0" fontId="2" fillId="0" borderId="5" xfId="0" applyFont="1" applyBorder="1" applyAlignment="1">
      <alignment wrapText="1"/>
    </xf>
    <xf numFmtId="0" fontId="0" fillId="0" borderId="6" xfId="0" applyBorder="1" applyAlignment="1">
      <alignment/>
    </xf>
    <xf numFmtId="0" fontId="1" fillId="0" borderId="6" xfId="0" applyFont="1" applyBorder="1" applyAlignment="1">
      <alignment wrapText="1"/>
    </xf>
    <xf numFmtId="0" fontId="4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2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3" xfId="0" applyBorder="1" applyAlignment="1">
      <alignment wrapText="1"/>
    </xf>
    <xf numFmtId="0" fontId="5" fillId="0" borderId="5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7" fillId="0" borderId="6" xfId="0" applyFont="1" applyBorder="1" applyAlignment="1">
      <alignment horizontal="center" wrapText="1"/>
    </xf>
    <xf numFmtId="0" fontId="0" fillId="0" borderId="6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6" xfId="0" applyFont="1" applyBorder="1" applyAlignment="1">
      <alignment wrapText="1"/>
    </xf>
    <xf numFmtId="0" fontId="0" fillId="0" borderId="6" xfId="0" applyFont="1" applyBorder="1" applyAlignment="1">
      <alignment vertical="top" wrapText="1"/>
    </xf>
    <xf numFmtId="0" fontId="2" fillId="0" borderId="7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5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wrapText="1"/>
    </xf>
    <xf numFmtId="0" fontId="1" fillId="0" borderId="6" xfId="0" applyFont="1" applyBorder="1" applyAlignment="1">
      <alignment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7" xfId="0" applyBorder="1" applyAlignment="1">
      <alignment wrapText="1"/>
    </xf>
    <xf numFmtId="0" fontId="8" fillId="0" borderId="5" xfId="0" applyFont="1" applyBorder="1" applyAlignment="1">
      <alignment wrapText="1"/>
    </xf>
    <xf numFmtId="0" fontId="0" fillId="0" borderId="10" xfId="0" applyBorder="1" applyAlignment="1">
      <alignment horizontal="center"/>
    </xf>
    <xf numFmtId="9" fontId="0" fillId="0" borderId="10" xfId="19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0" fontId="0" fillId="0" borderId="5" xfId="0" applyFont="1" applyBorder="1" applyAlignment="1">
      <alignment/>
    </xf>
    <xf numFmtId="0" fontId="0" fillId="0" borderId="1" xfId="0" applyFont="1" applyBorder="1" applyAlignment="1">
      <alignment horizontal="right" wrapText="1"/>
    </xf>
    <xf numFmtId="0" fontId="0" fillId="0" borderId="3" xfId="0" applyFont="1" applyBorder="1" applyAlignment="1">
      <alignment vertical="top"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0" fillId="0" borderId="11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3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2" fillId="0" borderId="14" xfId="0" applyFont="1" applyBorder="1" applyAlignment="1">
      <alignment/>
    </xf>
    <xf numFmtId="9" fontId="0" fillId="0" borderId="4" xfId="19" applyBorder="1" applyAlignment="1">
      <alignment/>
    </xf>
    <xf numFmtId="0" fontId="9" fillId="0" borderId="5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2"/>
  <sheetViews>
    <sheetView tabSelected="1" view="pageBreakPreview" zoomScale="60" workbookViewId="0" topLeftCell="A5">
      <selection activeCell="C25" sqref="C25"/>
    </sheetView>
  </sheetViews>
  <sheetFormatPr defaultColWidth="9.00390625" defaultRowHeight="12.75"/>
  <cols>
    <col min="1" max="1" width="6.125" style="0" bestFit="1" customWidth="1"/>
    <col min="2" max="2" width="7.875" style="0" bestFit="1" customWidth="1"/>
    <col min="3" max="3" width="47.25390625" style="0" customWidth="1"/>
    <col min="4" max="4" width="13.875" style="0" customWidth="1"/>
    <col min="5" max="5" width="13.125" style="0" bestFit="1" customWidth="1"/>
    <col min="6" max="6" width="12.25390625" style="0" customWidth="1"/>
    <col min="7" max="7" width="12.375" style="0" customWidth="1"/>
    <col min="8" max="8" width="9.375" style="0" bestFit="1" customWidth="1"/>
  </cols>
  <sheetData>
    <row r="1" ht="12.75">
      <c r="E1" s="23" t="s">
        <v>143</v>
      </c>
    </row>
    <row r="2" ht="12.75">
      <c r="E2" s="23" t="s">
        <v>144</v>
      </c>
    </row>
    <row r="3" spans="3:5" ht="12.75">
      <c r="C3" s="51" t="s">
        <v>157</v>
      </c>
      <c r="D3" s="51"/>
      <c r="E3" s="23"/>
    </row>
    <row r="4" spans="3:4" ht="14.25" customHeight="1">
      <c r="C4" s="55" t="s">
        <v>35</v>
      </c>
      <c r="D4" s="55"/>
    </row>
    <row r="5" spans="1:8" ht="14.25" customHeight="1">
      <c r="A5" s="129" t="s">
        <v>0</v>
      </c>
      <c r="B5" s="129" t="s">
        <v>1</v>
      </c>
      <c r="C5" s="129" t="s">
        <v>2</v>
      </c>
      <c r="D5" s="131" t="s">
        <v>158</v>
      </c>
      <c r="E5" s="129" t="s">
        <v>159</v>
      </c>
      <c r="F5" s="129" t="s">
        <v>140</v>
      </c>
      <c r="G5" s="129"/>
      <c r="H5" s="127" t="s">
        <v>145</v>
      </c>
    </row>
    <row r="6" spans="1:8" ht="22.5" customHeight="1">
      <c r="A6" s="130"/>
      <c r="B6" s="130"/>
      <c r="C6" s="130"/>
      <c r="D6" s="132"/>
      <c r="E6" s="130"/>
      <c r="F6" s="53" t="s">
        <v>33</v>
      </c>
      <c r="G6" s="53" t="s">
        <v>141</v>
      </c>
      <c r="H6" s="128"/>
    </row>
    <row r="7" spans="1:8" ht="12.75">
      <c r="A7" s="7">
        <v>1</v>
      </c>
      <c r="B7" s="2">
        <v>2</v>
      </c>
      <c r="C7" s="8">
        <v>3</v>
      </c>
      <c r="D7" s="2">
        <v>4</v>
      </c>
      <c r="E7" s="96">
        <v>5</v>
      </c>
      <c r="F7" s="2">
        <v>6</v>
      </c>
      <c r="G7" s="7">
        <v>7</v>
      </c>
      <c r="H7" s="2">
        <v>8</v>
      </c>
    </row>
    <row r="8" spans="1:8" ht="12.75">
      <c r="A8" s="7" t="s">
        <v>36</v>
      </c>
      <c r="B8" s="8"/>
      <c r="C8" s="54" t="s">
        <v>37</v>
      </c>
      <c r="D8" s="102"/>
      <c r="E8" s="96"/>
      <c r="F8" s="2"/>
      <c r="G8" s="7"/>
      <c r="H8" s="1"/>
    </row>
    <row r="9" spans="1:8" ht="12.75">
      <c r="A9" s="4" t="s">
        <v>32</v>
      </c>
      <c r="B9" s="123" t="s">
        <v>3</v>
      </c>
      <c r="C9" s="16" t="s">
        <v>139</v>
      </c>
      <c r="D9" s="18"/>
      <c r="E9" s="30"/>
      <c r="F9" s="1"/>
      <c r="G9" s="9"/>
      <c r="H9" s="1"/>
    </row>
    <row r="10" spans="1:8" ht="12.75">
      <c r="A10" s="4"/>
      <c r="B10" s="123"/>
      <c r="C10" s="9" t="s">
        <v>92</v>
      </c>
      <c r="D10" s="1"/>
      <c r="E10" s="97"/>
      <c r="F10" s="1"/>
      <c r="G10" s="1"/>
      <c r="H10" s="1"/>
    </row>
    <row r="11" spans="1:8" ht="12.75">
      <c r="A11" s="14"/>
      <c r="B11" s="123"/>
      <c r="C11" s="42" t="s">
        <v>149</v>
      </c>
      <c r="D11" s="38">
        <v>172414</v>
      </c>
      <c r="E11" s="30">
        <v>45000</v>
      </c>
      <c r="F11" s="5">
        <v>45000</v>
      </c>
      <c r="G11" s="15"/>
      <c r="H11" s="11">
        <f>E11/D11</f>
        <v>0.26099968680037583</v>
      </c>
    </row>
    <row r="12" spans="1:8" ht="12.75">
      <c r="A12" s="14"/>
      <c r="B12" s="123"/>
      <c r="C12" s="42" t="s">
        <v>190</v>
      </c>
      <c r="D12" s="38">
        <v>15363</v>
      </c>
      <c r="E12" s="30">
        <v>5000</v>
      </c>
      <c r="F12" s="5">
        <v>5000</v>
      </c>
      <c r="G12" s="15"/>
      <c r="H12" s="11">
        <f>E12/D12</f>
        <v>0.3254572674607824</v>
      </c>
    </row>
    <row r="13" spans="1:8" ht="12.75">
      <c r="A13" s="4"/>
      <c r="B13" s="124"/>
      <c r="C13" s="10" t="s">
        <v>93</v>
      </c>
      <c r="D13" s="1">
        <f>SUM(D11:D12)</f>
        <v>187777</v>
      </c>
      <c r="E13" s="1">
        <f>SUM(E11:E12)</f>
        <v>50000</v>
      </c>
      <c r="F13" s="1">
        <f>SUM(F11:F12)</f>
        <v>50000</v>
      </c>
      <c r="G13" s="1">
        <f>SUM(G11:G12)</f>
        <v>0</v>
      </c>
      <c r="H13" s="11">
        <f>E13/D13</f>
        <v>0.26627329225624013</v>
      </c>
    </row>
    <row r="14" spans="1:8" ht="12.75">
      <c r="A14" s="4"/>
      <c r="B14" s="123" t="s">
        <v>96</v>
      </c>
      <c r="C14" s="52" t="s">
        <v>177</v>
      </c>
      <c r="D14" s="39"/>
      <c r="E14" s="30"/>
      <c r="F14" s="5"/>
      <c r="G14" s="15"/>
      <c r="H14" s="11"/>
    </row>
    <row r="15" spans="1:8" ht="12.75">
      <c r="A15" s="4"/>
      <c r="B15" s="123"/>
      <c r="C15" s="10" t="s">
        <v>8</v>
      </c>
      <c r="D15" s="38">
        <v>21000</v>
      </c>
      <c r="E15" s="30">
        <v>25000</v>
      </c>
      <c r="F15" s="5">
        <v>25000</v>
      </c>
      <c r="G15" s="15"/>
      <c r="H15" s="11">
        <f aca="true" t="shared" si="0" ref="H15:H53">E15/D15</f>
        <v>1.1904761904761905</v>
      </c>
    </row>
    <row r="16" spans="1:8" ht="12.75">
      <c r="A16" s="4"/>
      <c r="B16" s="123"/>
      <c r="C16" s="10" t="s">
        <v>97</v>
      </c>
      <c r="D16" s="1">
        <f>SUM(D15)</f>
        <v>21000</v>
      </c>
      <c r="E16" s="30">
        <f>SUM(E15)</f>
        <v>25000</v>
      </c>
      <c r="F16" s="5">
        <f>SUM(F15)</f>
        <v>25000</v>
      </c>
      <c r="G16" s="15"/>
      <c r="H16" s="11">
        <f t="shared" si="0"/>
        <v>1.1904761904761905</v>
      </c>
    </row>
    <row r="17" spans="1:8" ht="12.75">
      <c r="A17" s="4"/>
      <c r="B17" s="125" t="s">
        <v>4</v>
      </c>
      <c r="C17" s="16" t="s">
        <v>5</v>
      </c>
      <c r="D17" s="18"/>
      <c r="E17" s="30"/>
      <c r="F17" s="1"/>
      <c r="G17" s="1"/>
      <c r="H17" s="11"/>
    </row>
    <row r="18" spans="1:8" ht="12.75">
      <c r="A18" s="4"/>
      <c r="B18" s="123"/>
      <c r="C18" s="43" t="s">
        <v>8</v>
      </c>
      <c r="D18" s="38">
        <v>1000</v>
      </c>
      <c r="E18" s="30">
        <v>1000</v>
      </c>
      <c r="F18" s="1">
        <v>1000</v>
      </c>
      <c r="G18" s="9"/>
      <c r="H18" s="11">
        <f t="shared" si="0"/>
        <v>1</v>
      </c>
    </row>
    <row r="19" spans="1:8" ht="12.75">
      <c r="A19" s="4"/>
      <c r="B19" s="4"/>
      <c r="C19" s="43" t="s">
        <v>95</v>
      </c>
      <c r="D19" s="1">
        <f>SUM(D18:D18)</f>
        <v>1000</v>
      </c>
      <c r="E19" s="30">
        <f>SUM(E18:E18)</f>
        <v>1000</v>
      </c>
      <c r="F19" s="1">
        <f>SUM(F18:F18)</f>
        <v>1000</v>
      </c>
      <c r="G19" s="9"/>
      <c r="H19" s="11">
        <f t="shared" si="0"/>
        <v>1</v>
      </c>
    </row>
    <row r="20" spans="1:8" ht="12.75">
      <c r="A20" s="20" t="s">
        <v>6</v>
      </c>
      <c r="B20" s="20"/>
      <c r="C20" s="22" t="s">
        <v>7</v>
      </c>
      <c r="D20" s="20">
        <f>SUM(D19,D16,D13)</f>
        <v>209777</v>
      </c>
      <c r="E20" s="20">
        <f>SUM(E19,E16,E13)</f>
        <v>76000</v>
      </c>
      <c r="F20" s="20">
        <f>SUM(F19,F16,F13)</f>
        <v>76000</v>
      </c>
      <c r="G20" s="19">
        <f>SUM(G13)</f>
        <v>0</v>
      </c>
      <c r="H20" s="11">
        <f t="shared" si="0"/>
        <v>0.36228947882751683</v>
      </c>
    </row>
    <row r="21" spans="1:8" ht="12.75">
      <c r="A21" s="24">
        <v>600</v>
      </c>
      <c r="B21" s="22"/>
      <c r="C21" s="67" t="s">
        <v>168</v>
      </c>
      <c r="D21" s="103"/>
      <c r="E21" s="30"/>
      <c r="F21" s="20"/>
      <c r="G21" s="1"/>
      <c r="H21" s="11"/>
    </row>
    <row r="22" spans="1:8" ht="12.75">
      <c r="A22" s="3" t="s">
        <v>32</v>
      </c>
      <c r="B22" s="4">
        <v>60016</v>
      </c>
      <c r="C22" s="66" t="s">
        <v>9</v>
      </c>
      <c r="D22" s="17"/>
      <c r="E22" s="30"/>
      <c r="F22" s="1"/>
      <c r="G22" s="1"/>
      <c r="H22" s="11"/>
    </row>
    <row r="23" spans="1:8" ht="12.75">
      <c r="A23" s="4"/>
      <c r="B23" s="4"/>
      <c r="C23" s="68" t="s">
        <v>56</v>
      </c>
      <c r="D23" s="12"/>
      <c r="E23" s="30"/>
      <c r="F23" s="33"/>
      <c r="G23" s="1"/>
      <c r="H23" s="11"/>
    </row>
    <row r="24" spans="1:8" ht="12.75">
      <c r="A24" s="4"/>
      <c r="B24" s="14"/>
      <c r="C24" s="34" t="s">
        <v>57</v>
      </c>
      <c r="D24" s="12"/>
      <c r="E24" s="30">
        <v>4200</v>
      </c>
      <c r="F24" s="33">
        <v>4200</v>
      </c>
      <c r="G24" s="30"/>
      <c r="H24" s="11"/>
    </row>
    <row r="25" spans="1:8" ht="15" customHeight="1">
      <c r="A25" s="4"/>
      <c r="B25" s="14"/>
      <c r="C25" s="68" t="s">
        <v>134</v>
      </c>
      <c r="D25" s="12">
        <v>20000</v>
      </c>
      <c r="E25" s="30">
        <v>20000</v>
      </c>
      <c r="F25" s="13">
        <v>20000</v>
      </c>
      <c r="G25" s="1"/>
      <c r="H25" s="11">
        <f t="shared" si="0"/>
        <v>1</v>
      </c>
    </row>
    <row r="26" spans="1:8" ht="12.75">
      <c r="A26" s="4"/>
      <c r="B26" s="14"/>
      <c r="C26" s="68" t="s">
        <v>112</v>
      </c>
      <c r="D26" s="33">
        <f>SUM(D25:D25)</f>
        <v>20000</v>
      </c>
      <c r="E26" s="33">
        <f>SUM(E24:E25)</f>
        <v>24200</v>
      </c>
      <c r="F26" s="33">
        <f>SUM(F24:F25)</f>
        <v>24200</v>
      </c>
      <c r="G26" s="1"/>
      <c r="H26" s="11">
        <f t="shared" si="0"/>
        <v>1.21</v>
      </c>
    </row>
    <row r="27" spans="1:8" ht="12.75">
      <c r="A27" s="20">
        <v>600</v>
      </c>
      <c r="B27" s="20"/>
      <c r="C27" s="69" t="s">
        <v>121</v>
      </c>
      <c r="D27" s="20">
        <f>SUM(D26)</f>
        <v>20000</v>
      </c>
      <c r="E27" s="20">
        <f>SUM(E26)</f>
        <v>24200</v>
      </c>
      <c r="F27" s="20">
        <f>SUM(F26)</f>
        <v>24200</v>
      </c>
      <c r="G27" s="1"/>
      <c r="H27" s="11">
        <f t="shared" si="0"/>
        <v>1.21</v>
      </c>
    </row>
    <row r="28" spans="1:8" ht="12.75">
      <c r="A28" s="24">
        <v>700</v>
      </c>
      <c r="B28" s="22"/>
      <c r="C28" s="70" t="s">
        <v>38</v>
      </c>
      <c r="D28" s="103"/>
      <c r="E28" s="30"/>
      <c r="F28" s="21"/>
      <c r="G28" s="5"/>
      <c r="H28" s="11"/>
    </row>
    <row r="29" spans="1:8" ht="12.75">
      <c r="A29" s="3" t="s">
        <v>32</v>
      </c>
      <c r="B29" s="4">
        <v>70004</v>
      </c>
      <c r="C29" s="66" t="s">
        <v>64</v>
      </c>
      <c r="D29" s="17"/>
      <c r="E29" s="30"/>
      <c r="F29" s="1"/>
      <c r="G29" s="1"/>
      <c r="H29" s="11"/>
    </row>
    <row r="30" spans="1:8" ht="12.75">
      <c r="A30" s="4"/>
      <c r="B30" s="4"/>
      <c r="C30" s="68" t="s">
        <v>8</v>
      </c>
      <c r="D30" s="12">
        <v>20000</v>
      </c>
      <c r="E30" s="30">
        <v>40000</v>
      </c>
      <c r="F30" s="1">
        <v>40000</v>
      </c>
      <c r="G30" s="1"/>
      <c r="H30" s="11">
        <f t="shared" si="0"/>
        <v>2</v>
      </c>
    </row>
    <row r="31" spans="1:8" ht="12.75">
      <c r="A31" s="14"/>
      <c r="B31" s="5"/>
      <c r="C31" s="71" t="s">
        <v>113</v>
      </c>
      <c r="D31" s="1">
        <f>SUM(D30)</f>
        <v>20000</v>
      </c>
      <c r="E31" s="1">
        <f>SUM(E30)</f>
        <v>40000</v>
      </c>
      <c r="F31" s="1">
        <f>SUM(F30)</f>
        <v>40000</v>
      </c>
      <c r="G31" s="1"/>
      <c r="H31" s="11">
        <f t="shared" si="0"/>
        <v>2</v>
      </c>
    </row>
    <row r="32" spans="1:8" ht="12.75">
      <c r="A32" s="4"/>
      <c r="B32" s="4">
        <v>70005</v>
      </c>
      <c r="C32" s="66" t="s">
        <v>10</v>
      </c>
      <c r="D32" s="17"/>
      <c r="E32" s="1"/>
      <c r="F32" s="1"/>
      <c r="G32" s="1"/>
      <c r="H32" s="11"/>
    </row>
    <row r="33" spans="1:8" ht="12.75">
      <c r="A33" s="4"/>
      <c r="B33" s="4"/>
      <c r="C33" s="72" t="s">
        <v>8</v>
      </c>
      <c r="D33" s="12">
        <v>30000</v>
      </c>
      <c r="E33" s="1">
        <v>30000</v>
      </c>
      <c r="F33" s="1">
        <v>30000</v>
      </c>
      <c r="G33" s="1"/>
      <c r="H33" s="11">
        <f t="shared" si="0"/>
        <v>1</v>
      </c>
    </row>
    <row r="34" spans="1:8" ht="12.75">
      <c r="A34" s="4"/>
      <c r="B34" s="4"/>
      <c r="C34" s="73" t="s">
        <v>114</v>
      </c>
      <c r="D34" s="1">
        <f>SUM(D33)</f>
        <v>30000</v>
      </c>
      <c r="E34" s="1">
        <f>SUM(E33)</f>
        <v>30000</v>
      </c>
      <c r="F34" s="1">
        <f>SUM(F33)</f>
        <v>30000</v>
      </c>
      <c r="G34" s="1"/>
      <c r="H34" s="11">
        <f t="shared" si="0"/>
        <v>1</v>
      </c>
    </row>
    <row r="35" spans="1:8" ht="12.75">
      <c r="A35" s="20">
        <v>700</v>
      </c>
      <c r="B35" s="20"/>
      <c r="C35" s="64" t="s">
        <v>122</v>
      </c>
      <c r="D35" s="20">
        <f>SUM(D34,D31)</f>
        <v>50000</v>
      </c>
      <c r="E35" s="20">
        <f>SUM(E34,E31)</f>
        <v>70000</v>
      </c>
      <c r="F35" s="20">
        <f>SUM(F34,F31)</f>
        <v>70000</v>
      </c>
      <c r="G35" s="1"/>
      <c r="H35" s="11">
        <f t="shared" si="0"/>
        <v>1.4</v>
      </c>
    </row>
    <row r="36" spans="1:8" ht="13.5" customHeight="1">
      <c r="A36" s="24">
        <v>710</v>
      </c>
      <c r="B36" s="22"/>
      <c r="C36" s="74" t="s">
        <v>39</v>
      </c>
      <c r="D36" s="104"/>
      <c r="E36" s="20"/>
      <c r="F36" s="20"/>
      <c r="G36" s="1"/>
      <c r="H36" s="11"/>
    </row>
    <row r="37" spans="1:8" ht="12.75">
      <c r="A37" s="3" t="s">
        <v>32</v>
      </c>
      <c r="B37" s="4">
        <v>71004</v>
      </c>
      <c r="C37" s="66" t="s">
        <v>11</v>
      </c>
      <c r="D37" s="17"/>
      <c r="E37" s="1"/>
      <c r="F37" s="1"/>
      <c r="G37" s="1"/>
      <c r="H37" s="11"/>
    </row>
    <row r="38" spans="1:8" ht="12.75">
      <c r="A38" s="4"/>
      <c r="B38" s="4"/>
      <c r="C38" s="72" t="s">
        <v>8</v>
      </c>
      <c r="D38" s="12">
        <v>10000</v>
      </c>
      <c r="E38" s="1">
        <v>10000</v>
      </c>
      <c r="F38" s="1">
        <v>10000</v>
      </c>
      <c r="G38" s="1"/>
      <c r="H38" s="11">
        <f t="shared" si="0"/>
        <v>1</v>
      </c>
    </row>
    <row r="39" spans="1:8" ht="12.75">
      <c r="A39" s="4"/>
      <c r="B39" s="4"/>
      <c r="C39" s="73" t="s">
        <v>115</v>
      </c>
      <c r="D39" s="1">
        <f aca="true" t="shared" si="1" ref="D39:F40">SUM(D38)</f>
        <v>10000</v>
      </c>
      <c r="E39" s="1">
        <f t="shared" si="1"/>
        <v>10000</v>
      </c>
      <c r="F39" s="1">
        <f t="shared" si="1"/>
        <v>10000</v>
      </c>
      <c r="G39" s="1"/>
      <c r="H39" s="11">
        <f t="shared" si="0"/>
        <v>1</v>
      </c>
    </row>
    <row r="40" spans="1:8" ht="12.75">
      <c r="A40" s="20">
        <v>710</v>
      </c>
      <c r="B40" s="20"/>
      <c r="C40" s="64" t="s">
        <v>132</v>
      </c>
      <c r="D40" s="20">
        <f t="shared" si="1"/>
        <v>10000</v>
      </c>
      <c r="E40" s="20">
        <f t="shared" si="1"/>
        <v>10000</v>
      </c>
      <c r="F40" s="20">
        <f t="shared" si="1"/>
        <v>10000</v>
      </c>
      <c r="G40" s="1"/>
      <c r="H40" s="11">
        <f t="shared" si="0"/>
        <v>1</v>
      </c>
    </row>
    <row r="41" spans="1:8" ht="16.5" customHeight="1">
      <c r="A41" s="24">
        <v>750</v>
      </c>
      <c r="B41" s="22"/>
      <c r="C41" s="67" t="s">
        <v>40</v>
      </c>
      <c r="D41" s="103"/>
      <c r="E41" s="1"/>
      <c r="F41" s="20"/>
      <c r="G41" s="1"/>
      <c r="H41" s="11"/>
    </row>
    <row r="42" spans="1:8" ht="12.75">
      <c r="A42" s="3" t="s">
        <v>32</v>
      </c>
      <c r="B42" s="4">
        <v>75011</v>
      </c>
      <c r="C42" s="16" t="s">
        <v>12</v>
      </c>
      <c r="D42" s="18"/>
      <c r="E42" s="30"/>
      <c r="F42" s="1"/>
      <c r="G42" s="1"/>
      <c r="H42" s="11"/>
    </row>
    <row r="43" spans="1:8" ht="12.75">
      <c r="A43" s="4"/>
      <c r="B43" s="4"/>
      <c r="C43" s="72" t="s">
        <v>73</v>
      </c>
      <c r="D43" s="12"/>
      <c r="E43" s="30"/>
      <c r="F43" s="1"/>
      <c r="G43" s="1"/>
      <c r="H43" s="11"/>
    </row>
    <row r="44" spans="1:8" ht="12.75">
      <c r="A44" s="4"/>
      <c r="B44" s="4"/>
      <c r="C44" s="68" t="s">
        <v>78</v>
      </c>
      <c r="D44" s="12">
        <v>90507</v>
      </c>
      <c r="E44" s="30">
        <v>92395</v>
      </c>
      <c r="F44" s="1"/>
      <c r="G44" s="1">
        <v>92395</v>
      </c>
      <c r="H44" s="11">
        <f t="shared" si="0"/>
        <v>1.020860264951882</v>
      </c>
    </row>
    <row r="45" spans="1:8" ht="12.75">
      <c r="A45" s="14"/>
      <c r="B45" s="5"/>
      <c r="C45" s="42" t="s">
        <v>106</v>
      </c>
      <c r="D45" s="1">
        <f>SUM(D44)</f>
        <v>90507</v>
      </c>
      <c r="E45" s="30">
        <f>SUM(E44)</f>
        <v>92395</v>
      </c>
      <c r="F45" s="1"/>
      <c r="G45" s="1">
        <f>SUM(G44)</f>
        <v>92395</v>
      </c>
      <c r="H45" s="11">
        <f t="shared" si="0"/>
        <v>1.020860264951882</v>
      </c>
    </row>
    <row r="46" spans="1:8" ht="12.75">
      <c r="A46" s="4"/>
      <c r="B46" s="4">
        <v>75022</v>
      </c>
      <c r="C46" s="66" t="s">
        <v>13</v>
      </c>
      <c r="D46" s="17"/>
      <c r="E46" s="30"/>
      <c r="F46" s="1"/>
      <c r="G46" s="1"/>
      <c r="H46" s="11"/>
    </row>
    <row r="47" spans="1:8" ht="12.75">
      <c r="A47" s="4"/>
      <c r="B47" s="4"/>
      <c r="C47" s="72" t="s">
        <v>8</v>
      </c>
      <c r="D47" s="12">
        <v>58349</v>
      </c>
      <c r="E47" s="30">
        <v>54900</v>
      </c>
      <c r="F47" s="1">
        <v>54900</v>
      </c>
      <c r="G47" s="1"/>
      <c r="H47" s="11">
        <f t="shared" si="0"/>
        <v>0.9408901609282079</v>
      </c>
    </row>
    <row r="48" spans="1:8" ht="12.75">
      <c r="A48" s="4"/>
      <c r="B48" s="4"/>
      <c r="C48" s="72" t="s">
        <v>87</v>
      </c>
      <c r="D48" s="1">
        <f>SUM(D47)</f>
        <v>58349</v>
      </c>
      <c r="E48" s="30">
        <f>SUM(E47)</f>
        <v>54900</v>
      </c>
      <c r="F48" s="1">
        <f>SUM(F47)</f>
        <v>54900</v>
      </c>
      <c r="G48" s="1"/>
      <c r="H48" s="11">
        <f t="shared" si="0"/>
        <v>0.9408901609282079</v>
      </c>
    </row>
    <row r="49" spans="1:8" ht="12.75">
      <c r="A49" s="4"/>
      <c r="B49" s="3">
        <v>75023</v>
      </c>
      <c r="C49" s="66" t="s">
        <v>14</v>
      </c>
      <c r="D49" s="17"/>
      <c r="E49" s="30"/>
      <c r="F49" s="1"/>
      <c r="G49" s="1"/>
      <c r="H49" s="11"/>
    </row>
    <row r="50" spans="1:8" ht="12.75">
      <c r="A50" s="4"/>
      <c r="B50" s="4"/>
      <c r="C50" s="72" t="s">
        <v>92</v>
      </c>
      <c r="D50" s="12"/>
      <c r="E50" s="30"/>
      <c r="F50" s="1"/>
      <c r="G50" s="1"/>
      <c r="H50" s="11"/>
    </row>
    <row r="51" spans="1:8" ht="12.75">
      <c r="A51" s="4"/>
      <c r="B51" s="4"/>
      <c r="C51" s="65" t="s">
        <v>78</v>
      </c>
      <c r="D51" s="38">
        <v>1591168</v>
      </c>
      <c r="E51" s="30">
        <f>1689133-26340</f>
        <v>1662793</v>
      </c>
      <c r="F51" s="1">
        <f>1689133-26340</f>
        <v>1662793</v>
      </c>
      <c r="G51" s="1"/>
      <c r="H51" s="11">
        <f t="shared" si="0"/>
        <v>1.0450141028477193</v>
      </c>
    </row>
    <row r="52" spans="1:8" ht="12.75">
      <c r="A52" s="14"/>
      <c r="B52" s="4"/>
      <c r="C52" s="42" t="s">
        <v>94</v>
      </c>
      <c r="D52" s="38">
        <v>299300</v>
      </c>
      <c r="E52" s="30">
        <v>304817</v>
      </c>
      <c r="F52" s="1">
        <v>304817</v>
      </c>
      <c r="G52" s="1"/>
      <c r="H52" s="11">
        <f t="shared" si="0"/>
        <v>1.0184330103575008</v>
      </c>
    </row>
    <row r="53" spans="1:8" ht="12.75">
      <c r="A53" s="4"/>
      <c r="B53" s="5"/>
      <c r="C53" s="10" t="s">
        <v>98</v>
      </c>
      <c r="D53" s="1">
        <f>SUM(D51:D52)</f>
        <v>1890468</v>
      </c>
      <c r="E53" s="30">
        <f>SUM(E51:E52)</f>
        <v>1967610</v>
      </c>
      <c r="F53" s="1">
        <f>SUM(F51:F52)</f>
        <v>1967610</v>
      </c>
      <c r="G53" s="1"/>
      <c r="H53" s="11">
        <f t="shared" si="0"/>
        <v>1.0408057687302827</v>
      </c>
    </row>
    <row r="54" spans="1:8" ht="12.75">
      <c r="A54" s="4"/>
      <c r="B54" s="3">
        <v>75095</v>
      </c>
      <c r="C54" s="66" t="s">
        <v>5</v>
      </c>
      <c r="D54" s="17"/>
      <c r="E54" s="30"/>
      <c r="F54" s="1"/>
      <c r="G54" s="1"/>
      <c r="H54" s="11"/>
    </row>
    <row r="55" spans="1:8" ht="29.25" customHeight="1">
      <c r="A55" s="4"/>
      <c r="B55" s="4"/>
      <c r="C55" s="72" t="s">
        <v>165</v>
      </c>
      <c r="D55" s="12">
        <v>39800</v>
      </c>
      <c r="E55" s="30">
        <v>49500</v>
      </c>
      <c r="F55" s="1">
        <v>49500</v>
      </c>
      <c r="G55" s="1"/>
      <c r="H55" s="11">
        <f>E55/D55</f>
        <v>1.243718592964824</v>
      </c>
    </row>
    <row r="56" spans="1:8" ht="25.5">
      <c r="A56" s="4"/>
      <c r="B56" s="4"/>
      <c r="C56" s="73" t="s">
        <v>191</v>
      </c>
      <c r="D56" s="12">
        <v>845</v>
      </c>
      <c r="E56" s="30">
        <v>984</v>
      </c>
      <c r="F56" s="1">
        <v>984</v>
      </c>
      <c r="G56" s="1"/>
      <c r="H56" s="11">
        <f>E56/D56</f>
        <v>1.1644970414201183</v>
      </c>
    </row>
    <row r="57" spans="1:8" ht="16.5" customHeight="1">
      <c r="A57" s="4"/>
      <c r="B57" s="4"/>
      <c r="C57" s="73" t="s">
        <v>99</v>
      </c>
      <c r="D57" s="1">
        <f>SUM(D55:D56)</f>
        <v>40645</v>
      </c>
      <c r="E57" s="1">
        <f>SUM(E55:E56)</f>
        <v>50484</v>
      </c>
      <c r="F57" s="1">
        <f>SUM(F55:F56)</f>
        <v>50484</v>
      </c>
      <c r="G57" s="1"/>
      <c r="H57" s="11">
        <f>E57/D57</f>
        <v>1.2420715955222044</v>
      </c>
    </row>
    <row r="58" spans="1:8" ht="16.5" customHeight="1">
      <c r="A58" s="20">
        <v>750</v>
      </c>
      <c r="B58" s="20"/>
      <c r="C58" s="64" t="s">
        <v>123</v>
      </c>
      <c r="D58" s="20">
        <f>SUM(D57,D53,D48,D59,D45)</f>
        <v>2079969</v>
      </c>
      <c r="E58" s="20">
        <f>SUM(E57,E53,E48,E59,E45)</f>
        <v>2165389</v>
      </c>
      <c r="F58" s="20">
        <f>SUM(F57,F53,F48,F59,F45)</f>
        <v>2072994</v>
      </c>
      <c r="G58" s="20">
        <f>SUM(G45)</f>
        <v>92395</v>
      </c>
      <c r="H58" s="11">
        <f>E58/D58</f>
        <v>1.0410679197622656</v>
      </c>
    </row>
    <row r="59" spans="1:8" ht="27" customHeight="1">
      <c r="A59" s="24">
        <v>751</v>
      </c>
      <c r="B59" s="109"/>
      <c r="C59" s="115" t="s">
        <v>42</v>
      </c>
      <c r="D59" s="116"/>
      <c r="E59" s="117"/>
      <c r="F59" s="21"/>
      <c r="G59" s="21"/>
      <c r="H59" s="118"/>
    </row>
    <row r="60" spans="1:8" ht="27" customHeight="1">
      <c r="A60" s="25"/>
      <c r="B60" s="32">
        <v>75101</v>
      </c>
      <c r="C60" s="75" t="s">
        <v>50</v>
      </c>
      <c r="D60" s="17"/>
      <c r="E60" s="98"/>
      <c r="F60" s="20"/>
      <c r="G60" s="27"/>
      <c r="H60" s="11"/>
    </row>
    <row r="61" spans="1:8" ht="12.75">
      <c r="A61" s="26"/>
      <c r="B61" s="35"/>
      <c r="C61" s="76" t="s">
        <v>92</v>
      </c>
      <c r="D61" s="29"/>
      <c r="E61" s="98"/>
      <c r="F61" s="20"/>
      <c r="G61" s="27"/>
      <c r="H61" s="11"/>
    </row>
    <row r="62" spans="1:8" ht="12.75">
      <c r="A62" s="26"/>
      <c r="B62" s="35"/>
      <c r="C62" s="76" t="s">
        <v>116</v>
      </c>
      <c r="D62" s="29">
        <v>187</v>
      </c>
      <c r="E62" s="98">
        <v>158</v>
      </c>
      <c r="F62" s="20"/>
      <c r="G62" s="27">
        <v>158</v>
      </c>
      <c r="H62" s="11">
        <f>E62/D62</f>
        <v>0.8449197860962567</v>
      </c>
    </row>
    <row r="63" spans="1:8" ht="12.75">
      <c r="A63" s="26"/>
      <c r="B63" s="35"/>
      <c r="C63" s="76" t="s">
        <v>94</v>
      </c>
      <c r="D63" s="29">
        <v>2121</v>
      </c>
      <c r="E63" s="98">
        <v>2127</v>
      </c>
      <c r="F63" s="20"/>
      <c r="G63" s="27">
        <v>2127</v>
      </c>
      <c r="H63" s="11">
        <f>E63/D63</f>
        <v>1.002828854314003</v>
      </c>
    </row>
    <row r="64" spans="1:8" ht="12.75">
      <c r="A64" s="26"/>
      <c r="B64" s="35"/>
      <c r="C64" s="76" t="s">
        <v>117</v>
      </c>
      <c r="D64" s="27">
        <f>SUM(D62:D63)</f>
        <v>2308</v>
      </c>
      <c r="E64" s="98">
        <f>SUM(E62:E63)</f>
        <v>2285</v>
      </c>
      <c r="F64" s="20"/>
      <c r="G64" s="27">
        <f>SUM(G62:G63)</f>
        <v>2285</v>
      </c>
      <c r="H64" s="11">
        <f>E64/D64</f>
        <v>0.9900346620450606</v>
      </c>
    </row>
    <row r="65" spans="1:8" ht="12.75">
      <c r="A65" s="20">
        <v>751</v>
      </c>
      <c r="B65" s="58"/>
      <c r="C65" s="77" t="s">
        <v>153</v>
      </c>
      <c r="D65" s="20">
        <f>SUM(D64)</f>
        <v>2308</v>
      </c>
      <c r="E65" s="20">
        <f>SUM(E64)</f>
        <v>2285</v>
      </c>
      <c r="F65" s="20">
        <f>SUM(F64)</f>
        <v>0</v>
      </c>
      <c r="G65" s="20">
        <f>SUM(G64)</f>
        <v>2285</v>
      </c>
      <c r="H65" s="11">
        <f>E65/D65</f>
        <v>0.9900346620450606</v>
      </c>
    </row>
    <row r="66" spans="1:8" ht="12" customHeight="1">
      <c r="A66" s="24">
        <v>754</v>
      </c>
      <c r="B66" s="22"/>
      <c r="C66" s="78" t="s">
        <v>41</v>
      </c>
      <c r="D66" s="56"/>
      <c r="E66" s="41"/>
      <c r="F66" s="20"/>
      <c r="G66" s="1"/>
      <c r="H66" s="11"/>
    </row>
    <row r="67" spans="1:8" ht="12.75">
      <c r="A67" s="3" t="s">
        <v>32</v>
      </c>
      <c r="B67" s="4">
        <v>75412</v>
      </c>
      <c r="C67" s="66" t="s">
        <v>15</v>
      </c>
      <c r="D67" s="17"/>
      <c r="E67" s="30"/>
      <c r="F67" s="1"/>
      <c r="G67" s="1"/>
      <c r="H67" s="11"/>
    </row>
    <row r="68" spans="1:8" ht="12.75">
      <c r="A68" s="4"/>
      <c r="B68" s="4"/>
      <c r="C68" s="68" t="s">
        <v>58</v>
      </c>
      <c r="D68" s="12"/>
      <c r="E68" s="30"/>
      <c r="F68" s="1"/>
      <c r="G68" s="1"/>
      <c r="H68" s="11"/>
    </row>
    <row r="69" spans="1:8" ht="12.75">
      <c r="A69" s="4"/>
      <c r="B69" s="14"/>
      <c r="C69" s="79" t="s">
        <v>59</v>
      </c>
      <c r="D69" s="37">
        <v>34680</v>
      </c>
      <c r="E69" s="99">
        <v>42396</v>
      </c>
      <c r="F69" s="33">
        <v>42396</v>
      </c>
      <c r="G69" s="33"/>
      <c r="H69" s="11">
        <f>E69/D69</f>
        <v>1.2224913494809688</v>
      </c>
    </row>
    <row r="70" spans="1:8" ht="12.75">
      <c r="A70" s="14"/>
      <c r="B70" s="14"/>
      <c r="C70" s="79" t="s">
        <v>60</v>
      </c>
      <c r="D70" s="37">
        <v>56000</v>
      </c>
      <c r="E70" s="99">
        <v>62000</v>
      </c>
      <c r="F70" s="33">
        <v>62000</v>
      </c>
      <c r="G70" s="33"/>
      <c r="H70" s="11">
        <f>E70/D70</f>
        <v>1.1071428571428572</v>
      </c>
    </row>
    <row r="71" spans="1:8" ht="12.75">
      <c r="A71" s="14"/>
      <c r="B71" s="14"/>
      <c r="C71" s="79" t="s">
        <v>61</v>
      </c>
      <c r="D71" s="37"/>
      <c r="E71" s="99">
        <v>1800</v>
      </c>
      <c r="F71" s="33">
        <v>1800</v>
      </c>
      <c r="G71" s="33"/>
      <c r="H71" s="11"/>
    </row>
    <row r="72" spans="1:8" ht="12.75">
      <c r="A72" s="14"/>
      <c r="B72" s="5"/>
      <c r="C72" s="80" t="s">
        <v>102</v>
      </c>
      <c r="D72" s="33">
        <f>SUM(D69:D71)</f>
        <v>90680</v>
      </c>
      <c r="E72" s="99">
        <f>SUM(E69:E71)</f>
        <v>106196</v>
      </c>
      <c r="F72" s="33">
        <f>SUM(F69:F71)</f>
        <v>106196</v>
      </c>
      <c r="G72" s="33"/>
      <c r="H72" s="11">
        <f>E72/D72</f>
        <v>1.1711071901191001</v>
      </c>
    </row>
    <row r="73" spans="1:8" ht="12.75">
      <c r="A73" s="14"/>
      <c r="B73" s="4">
        <v>75414</v>
      </c>
      <c r="C73" s="81" t="s">
        <v>16</v>
      </c>
      <c r="D73" s="17"/>
      <c r="E73" s="30"/>
      <c r="F73" s="1"/>
      <c r="G73" s="1"/>
      <c r="H73" s="11"/>
    </row>
    <row r="74" spans="1:8" ht="12.75">
      <c r="A74" s="14"/>
      <c r="B74" s="4"/>
      <c r="C74" s="112" t="s">
        <v>8</v>
      </c>
      <c r="D74" s="29">
        <v>600</v>
      </c>
      <c r="E74" s="30">
        <v>600</v>
      </c>
      <c r="F74" s="1"/>
      <c r="G74" s="1">
        <v>600</v>
      </c>
      <c r="H74" s="11">
        <f>E74/D74</f>
        <v>1</v>
      </c>
    </row>
    <row r="75" spans="1:8" ht="12.75">
      <c r="A75" s="14"/>
      <c r="B75" s="5"/>
      <c r="C75" s="71" t="s">
        <v>101</v>
      </c>
      <c r="D75" s="1">
        <f>SUM(D74:D74)</f>
        <v>600</v>
      </c>
      <c r="E75" s="1">
        <f>SUM(E74:E74)</f>
        <v>600</v>
      </c>
      <c r="F75" s="1">
        <f>SUM(F74:F74)</f>
        <v>0</v>
      </c>
      <c r="G75" s="1">
        <f>SUM(G74:G74)</f>
        <v>600</v>
      </c>
      <c r="H75" s="11">
        <f>E75/D75</f>
        <v>1</v>
      </c>
    </row>
    <row r="76" spans="1:8" ht="12.75">
      <c r="A76" s="4"/>
      <c r="B76" s="4">
        <v>75416</v>
      </c>
      <c r="C76" s="66" t="s">
        <v>17</v>
      </c>
      <c r="D76" s="17"/>
      <c r="E76" s="30"/>
      <c r="F76" s="1"/>
      <c r="G76" s="1"/>
      <c r="H76" s="11"/>
    </row>
    <row r="77" spans="1:8" ht="12.75">
      <c r="A77" s="4"/>
      <c r="B77" s="4"/>
      <c r="C77" s="68" t="s">
        <v>92</v>
      </c>
      <c r="D77" s="12"/>
      <c r="E77" s="30"/>
      <c r="F77" s="1"/>
      <c r="G77" s="1"/>
      <c r="H77" s="11"/>
    </row>
    <row r="78" spans="1:8" ht="12.75">
      <c r="A78" s="4"/>
      <c r="B78" s="4"/>
      <c r="C78" s="46" t="s">
        <v>78</v>
      </c>
      <c r="D78" s="38">
        <v>77800</v>
      </c>
      <c r="E78" s="30">
        <v>80550</v>
      </c>
      <c r="F78" s="1">
        <v>80550</v>
      </c>
      <c r="G78" s="1"/>
      <c r="H78" s="11">
        <f>E78/D78</f>
        <v>1.0353470437017995</v>
      </c>
    </row>
    <row r="79" spans="1:8" ht="12.75">
      <c r="A79" s="4"/>
      <c r="B79" s="4"/>
      <c r="C79" s="65" t="s">
        <v>94</v>
      </c>
      <c r="D79" s="38">
        <v>15000</v>
      </c>
      <c r="E79" s="30">
        <v>16000</v>
      </c>
      <c r="F79" s="1">
        <v>16000</v>
      </c>
      <c r="G79" s="1"/>
      <c r="H79" s="11">
        <f>E79/D79</f>
        <v>1.0666666666666667</v>
      </c>
    </row>
    <row r="80" spans="1:8" ht="12.75">
      <c r="A80" s="4"/>
      <c r="B80" s="4"/>
      <c r="C80" s="82" t="s">
        <v>100</v>
      </c>
      <c r="D80" s="1">
        <f>SUM(D78:D79)</f>
        <v>92800</v>
      </c>
      <c r="E80" s="30">
        <f>SUM(E78:E79)</f>
        <v>96550</v>
      </c>
      <c r="F80" s="1">
        <f>SUM(F78:F79)</f>
        <v>96550</v>
      </c>
      <c r="G80" s="1"/>
      <c r="H80" s="11">
        <f>E80/D80</f>
        <v>1.0404094827586208</v>
      </c>
    </row>
    <row r="81" spans="1:8" ht="12.75">
      <c r="A81" s="20">
        <v>754</v>
      </c>
      <c r="B81" s="20"/>
      <c r="C81" s="64" t="s">
        <v>124</v>
      </c>
      <c r="D81" s="20">
        <f>SUM(D80,D75,D72)</f>
        <v>184080</v>
      </c>
      <c r="E81" s="41">
        <f>SUM(E80,E75,E72)</f>
        <v>203346</v>
      </c>
      <c r="F81" s="41">
        <f>SUM(F80,F75,F72)</f>
        <v>202746</v>
      </c>
      <c r="G81" s="20">
        <f>SUM(G75)</f>
        <v>600</v>
      </c>
      <c r="H81" s="11">
        <f>E81/D81</f>
        <v>1.1046610169491526</v>
      </c>
    </row>
    <row r="82" spans="1:8" ht="32.25" customHeight="1">
      <c r="A82" s="24">
        <v>756</v>
      </c>
      <c r="B82" s="106"/>
      <c r="C82" s="119" t="s">
        <v>155</v>
      </c>
      <c r="D82" s="20"/>
      <c r="E82" s="41"/>
      <c r="F82" s="20"/>
      <c r="G82" s="20"/>
      <c r="H82" s="11"/>
    </row>
    <row r="83" spans="1:8" ht="25.5">
      <c r="A83" s="24"/>
      <c r="B83" s="32">
        <v>75647</v>
      </c>
      <c r="C83" s="57" t="s">
        <v>146</v>
      </c>
      <c r="D83" s="20"/>
      <c r="E83" s="41"/>
      <c r="F83" s="20"/>
      <c r="G83" s="20"/>
      <c r="H83" s="11"/>
    </row>
    <row r="84" spans="1:8" ht="12.75">
      <c r="A84" s="59"/>
      <c r="B84" s="31"/>
      <c r="C84" s="45" t="s">
        <v>73</v>
      </c>
      <c r="D84" s="20"/>
      <c r="E84" s="41"/>
      <c r="F84" s="20"/>
      <c r="G84" s="20"/>
      <c r="H84" s="11"/>
    </row>
    <row r="85" spans="1:8" ht="12.75">
      <c r="A85" s="59"/>
      <c r="B85" s="31"/>
      <c r="C85" s="45" t="s">
        <v>78</v>
      </c>
      <c r="D85" s="27">
        <v>20000</v>
      </c>
      <c r="E85" s="98">
        <v>22000</v>
      </c>
      <c r="F85" s="27">
        <v>22000</v>
      </c>
      <c r="G85" s="20"/>
      <c r="H85" s="11">
        <f>E85/D85</f>
        <v>1.1</v>
      </c>
    </row>
    <row r="86" spans="1:8" ht="12.75">
      <c r="A86" s="31"/>
      <c r="B86" s="63"/>
      <c r="C86" s="45" t="s">
        <v>134</v>
      </c>
      <c r="D86" s="27">
        <v>61000</v>
      </c>
      <c r="E86" s="98">
        <v>63000</v>
      </c>
      <c r="F86" s="27">
        <v>63000</v>
      </c>
      <c r="G86" s="27"/>
      <c r="H86" s="11">
        <f>E86/D86</f>
        <v>1.0327868852459017</v>
      </c>
    </row>
    <row r="87" spans="1:8" ht="12.75">
      <c r="A87" s="59"/>
      <c r="B87" s="48"/>
      <c r="C87" s="45" t="s">
        <v>147</v>
      </c>
      <c r="D87" s="27">
        <f>SUM(D85:D86)</f>
        <v>81000</v>
      </c>
      <c r="E87" s="27">
        <f>SUM(E85:E86)</f>
        <v>85000</v>
      </c>
      <c r="F87" s="27">
        <f>SUM(F85:F86)</f>
        <v>85000</v>
      </c>
      <c r="G87" s="27"/>
      <c r="H87" s="11">
        <f>E87/D87</f>
        <v>1.0493827160493827</v>
      </c>
    </row>
    <row r="88" spans="1:8" ht="12.75" customHeight="1">
      <c r="A88" s="20">
        <v>756</v>
      </c>
      <c r="B88" s="58"/>
      <c r="C88" s="120" t="s">
        <v>154</v>
      </c>
      <c r="D88" s="20">
        <f>SUM(D87)</f>
        <v>81000</v>
      </c>
      <c r="E88" s="41">
        <f>SUM(E87)</f>
        <v>85000</v>
      </c>
      <c r="F88" s="20">
        <f>SUM(F87)</f>
        <v>85000</v>
      </c>
      <c r="G88" s="27"/>
      <c r="H88" s="11">
        <f>E88/D88</f>
        <v>1.0493827160493827</v>
      </c>
    </row>
    <row r="89" spans="1:8" ht="13.5">
      <c r="A89" s="24">
        <v>757</v>
      </c>
      <c r="B89" s="22"/>
      <c r="C89" s="74" t="s">
        <v>53</v>
      </c>
      <c r="D89" s="104"/>
      <c r="E89" s="41"/>
      <c r="F89" s="20"/>
      <c r="G89" s="20"/>
      <c r="H89" s="11"/>
    </row>
    <row r="90" spans="1:8" ht="25.5">
      <c r="A90" s="25"/>
      <c r="B90" s="24">
        <v>75702</v>
      </c>
      <c r="C90" s="66" t="s">
        <v>54</v>
      </c>
      <c r="D90" s="17"/>
      <c r="E90" s="98"/>
      <c r="F90" s="27"/>
      <c r="G90" s="27"/>
      <c r="H90" s="11"/>
    </row>
    <row r="91" spans="1:8" ht="12.75">
      <c r="A91" s="26"/>
      <c r="B91" s="35"/>
      <c r="C91" s="76" t="s">
        <v>55</v>
      </c>
      <c r="D91" s="29">
        <v>550000</v>
      </c>
      <c r="E91" s="98">
        <v>680000</v>
      </c>
      <c r="F91" s="27">
        <v>680000</v>
      </c>
      <c r="G91" s="27"/>
      <c r="H91" s="11">
        <f>E91/D91</f>
        <v>1.2363636363636363</v>
      </c>
    </row>
    <row r="92" spans="1:8" ht="12.75">
      <c r="A92" s="26"/>
      <c r="B92" s="21"/>
      <c r="C92" s="76" t="s">
        <v>86</v>
      </c>
      <c r="D92" s="27">
        <f>SUM(D91)</f>
        <v>550000</v>
      </c>
      <c r="E92" s="98">
        <f aca="true" t="shared" si="2" ref="D92:F93">SUM(E91)</f>
        <v>680000</v>
      </c>
      <c r="F92" s="27">
        <f t="shared" si="2"/>
        <v>680000</v>
      </c>
      <c r="G92" s="27"/>
      <c r="H92" s="11">
        <f>E92/D92</f>
        <v>1.2363636363636363</v>
      </c>
    </row>
    <row r="93" spans="1:8" ht="12.75">
      <c r="A93" s="20">
        <v>757</v>
      </c>
      <c r="B93" s="60"/>
      <c r="C93" s="77" t="s">
        <v>125</v>
      </c>
      <c r="D93" s="20">
        <f t="shared" si="2"/>
        <v>550000</v>
      </c>
      <c r="E93" s="41">
        <f t="shared" si="2"/>
        <v>680000</v>
      </c>
      <c r="F93" s="20">
        <f t="shared" si="2"/>
        <v>680000</v>
      </c>
      <c r="G93" s="27"/>
      <c r="H93" s="11">
        <f>E93/D93</f>
        <v>1.2363636363636363</v>
      </c>
    </row>
    <row r="94" spans="1:8" ht="11.25" customHeight="1">
      <c r="A94" s="24">
        <v>758</v>
      </c>
      <c r="B94" s="22"/>
      <c r="C94" s="67" t="s">
        <v>43</v>
      </c>
      <c r="D94" s="103"/>
      <c r="E94" s="41"/>
      <c r="F94" s="20"/>
      <c r="G94" s="20"/>
      <c r="H94" s="11"/>
    </row>
    <row r="95" spans="1:8" ht="12.75">
      <c r="A95" s="3" t="s">
        <v>32</v>
      </c>
      <c r="B95" s="4">
        <v>75818</v>
      </c>
      <c r="C95" s="66" t="s">
        <v>18</v>
      </c>
      <c r="D95" s="17"/>
      <c r="E95" s="30"/>
      <c r="F95" s="1"/>
      <c r="G95" s="1"/>
      <c r="H95" s="11"/>
    </row>
    <row r="96" spans="1:8" ht="12.75">
      <c r="A96" s="4"/>
      <c r="B96" s="4"/>
      <c r="C96" s="72" t="s">
        <v>49</v>
      </c>
      <c r="D96" s="12"/>
      <c r="E96" s="30">
        <v>30000</v>
      </c>
      <c r="F96" s="1">
        <v>30000</v>
      </c>
      <c r="G96" s="1"/>
      <c r="H96" s="11"/>
    </row>
    <row r="97" spans="1:8" ht="12.75">
      <c r="A97" s="20">
        <v>758</v>
      </c>
      <c r="B97" s="20"/>
      <c r="C97" s="77" t="s">
        <v>126</v>
      </c>
      <c r="D97" s="20">
        <f>SUM(D96)</f>
        <v>0</v>
      </c>
      <c r="E97" s="41">
        <f>SUM(E96)</f>
        <v>30000</v>
      </c>
      <c r="F97" s="20">
        <f>SUM(F96)</f>
        <v>30000</v>
      </c>
      <c r="G97" s="1"/>
      <c r="H97" s="11"/>
    </row>
    <row r="98" spans="1:8" ht="12.75">
      <c r="A98" s="24">
        <v>801</v>
      </c>
      <c r="B98" s="22"/>
      <c r="C98" s="67" t="s">
        <v>44</v>
      </c>
      <c r="D98" s="103"/>
      <c r="E98" s="41"/>
      <c r="F98" s="20"/>
      <c r="G98" s="1"/>
      <c r="H98" s="11"/>
    </row>
    <row r="99" spans="1:8" ht="12.75">
      <c r="A99" s="3" t="s">
        <v>32</v>
      </c>
      <c r="B99" s="4">
        <v>80101</v>
      </c>
      <c r="C99" s="66" t="s">
        <v>19</v>
      </c>
      <c r="D99" s="17"/>
      <c r="E99" s="30"/>
      <c r="F99" s="1"/>
      <c r="G99" s="1"/>
      <c r="H99" s="11"/>
    </row>
    <row r="100" spans="1:8" ht="12.75">
      <c r="A100" s="4"/>
      <c r="B100" s="4"/>
      <c r="C100" s="68" t="s">
        <v>62</v>
      </c>
      <c r="D100" s="12"/>
      <c r="E100" s="30"/>
      <c r="F100" s="1"/>
      <c r="G100" s="1"/>
      <c r="H100" s="11"/>
    </row>
    <row r="101" spans="1:8" ht="12.75">
      <c r="A101" s="4"/>
      <c r="B101" s="4"/>
      <c r="C101" s="79" t="s">
        <v>63</v>
      </c>
      <c r="D101" s="37">
        <v>4670418</v>
      </c>
      <c r="E101" s="99">
        <v>4607854</v>
      </c>
      <c r="F101" s="99">
        <v>4607854</v>
      </c>
      <c r="G101" s="1"/>
      <c r="H101" s="11">
        <f>E101/D101</f>
        <v>0.9866041968834481</v>
      </c>
    </row>
    <row r="102" spans="1:8" ht="12.75">
      <c r="A102" s="14"/>
      <c r="B102" s="4"/>
      <c r="C102" s="79" t="s">
        <v>60</v>
      </c>
      <c r="D102" s="37">
        <v>623707</v>
      </c>
      <c r="E102" s="99">
        <v>677537</v>
      </c>
      <c r="F102" s="33">
        <v>677537</v>
      </c>
      <c r="G102" s="1"/>
      <c r="H102" s="11">
        <f>E102/D102</f>
        <v>1.0863065509926937</v>
      </c>
    </row>
    <row r="103" spans="1:8" ht="12.75">
      <c r="A103" s="4"/>
      <c r="B103" s="4"/>
      <c r="C103" s="79" t="s">
        <v>71</v>
      </c>
      <c r="D103" s="37"/>
      <c r="E103" s="99">
        <v>3000</v>
      </c>
      <c r="F103" s="33">
        <v>3000</v>
      </c>
      <c r="G103" s="1"/>
      <c r="H103" s="11"/>
    </row>
    <row r="104" spans="1:8" ht="12.75">
      <c r="A104" s="4"/>
      <c r="B104" s="4"/>
      <c r="C104" s="79" t="s">
        <v>72</v>
      </c>
      <c r="D104" s="33">
        <f>SUM(D101:D103)</f>
        <v>5294125</v>
      </c>
      <c r="E104" s="99">
        <f>SUM(E101:E103)</f>
        <v>5288391</v>
      </c>
      <c r="F104" s="33">
        <f>SUM(F101:F103)</f>
        <v>5288391</v>
      </c>
      <c r="G104" s="1"/>
      <c r="H104" s="11">
        <f>E104/D104</f>
        <v>0.9989169126153992</v>
      </c>
    </row>
    <row r="105" spans="1:8" ht="12.75">
      <c r="A105" s="4"/>
      <c r="B105" s="3">
        <v>80104</v>
      </c>
      <c r="C105" s="66" t="s">
        <v>148</v>
      </c>
      <c r="D105" s="17"/>
      <c r="E105" s="30"/>
      <c r="F105" s="1"/>
      <c r="G105" s="1"/>
      <c r="H105" s="11"/>
    </row>
    <row r="106" spans="1:8" ht="12.75">
      <c r="A106" s="4"/>
      <c r="B106" s="4"/>
      <c r="C106" s="68" t="s">
        <v>73</v>
      </c>
      <c r="D106" s="12"/>
      <c r="E106" s="30"/>
      <c r="F106" s="1"/>
      <c r="G106" s="1"/>
      <c r="H106" s="11"/>
    </row>
    <row r="107" spans="1:8" ht="12.75">
      <c r="A107" s="4"/>
      <c r="B107" s="4"/>
      <c r="C107" s="68" t="s">
        <v>59</v>
      </c>
      <c r="D107" s="12">
        <v>1113826</v>
      </c>
      <c r="E107" s="30">
        <v>1088432</v>
      </c>
      <c r="F107" s="1">
        <v>1088432</v>
      </c>
      <c r="G107" s="1"/>
      <c r="H107" s="11">
        <f>E107/D107</f>
        <v>0.9772011068156068</v>
      </c>
    </row>
    <row r="108" spans="1:8" ht="12.75">
      <c r="A108" s="4"/>
      <c r="B108" s="4"/>
      <c r="C108" s="65" t="s">
        <v>66</v>
      </c>
      <c r="D108" s="38">
        <v>207667</v>
      </c>
      <c r="E108" s="30">
        <v>242864</v>
      </c>
      <c r="F108" s="1">
        <v>242864</v>
      </c>
      <c r="G108" s="1"/>
      <c r="H108" s="11">
        <f>E108/D108</f>
        <v>1.1694876894258597</v>
      </c>
    </row>
    <row r="109" spans="1:8" ht="12.75">
      <c r="A109" s="14"/>
      <c r="B109" s="4"/>
      <c r="C109" s="65" t="s">
        <v>61</v>
      </c>
      <c r="D109" s="38"/>
      <c r="E109" s="30">
        <v>200</v>
      </c>
      <c r="F109" s="1">
        <v>200</v>
      </c>
      <c r="G109" s="1"/>
      <c r="H109" s="11"/>
    </row>
    <row r="110" spans="1:8" ht="12.75">
      <c r="A110" s="14"/>
      <c r="B110" s="5"/>
      <c r="C110" s="65" t="s">
        <v>74</v>
      </c>
      <c r="D110" s="1">
        <f>SUM(D107:D109)</f>
        <v>1321493</v>
      </c>
      <c r="E110" s="1">
        <f>SUM(E107:E109)</f>
        <v>1331496</v>
      </c>
      <c r="F110" s="1">
        <f>SUM(F107:F109)</f>
        <v>1331496</v>
      </c>
      <c r="G110" s="1"/>
      <c r="H110" s="11">
        <f>E110/D110</f>
        <v>1.00756946877509</v>
      </c>
    </row>
    <row r="111" spans="1:8" ht="12.75">
      <c r="A111" s="4"/>
      <c r="B111" s="4">
        <v>80110</v>
      </c>
      <c r="C111" s="66" t="s">
        <v>20</v>
      </c>
      <c r="D111" s="17"/>
      <c r="E111" s="30"/>
      <c r="F111" s="1"/>
      <c r="G111" s="1"/>
      <c r="H111" s="11"/>
    </row>
    <row r="112" spans="1:8" ht="12.75">
      <c r="A112" s="4"/>
      <c r="B112" s="4"/>
      <c r="C112" s="68" t="s">
        <v>65</v>
      </c>
      <c r="D112" s="12"/>
      <c r="E112" s="30"/>
      <c r="F112" s="1"/>
      <c r="G112" s="1"/>
      <c r="H112" s="11"/>
    </row>
    <row r="113" spans="1:8" ht="15" customHeight="1">
      <c r="A113" s="4"/>
      <c r="B113" s="4"/>
      <c r="C113" s="79" t="s">
        <v>75</v>
      </c>
      <c r="D113" s="37">
        <v>1929721</v>
      </c>
      <c r="E113" s="99">
        <v>2061717</v>
      </c>
      <c r="F113" s="33">
        <v>2061717</v>
      </c>
      <c r="G113" s="1"/>
      <c r="H113" s="11">
        <f>E113/D113</f>
        <v>1.0684015979512065</v>
      </c>
    </row>
    <row r="114" spans="1:8" ht="12.75">
      <c r="A114" s="4"/>
      <c r="B114" s="14"/>
      <c r="C114" s="79" t="s">
        <v>66</v>
      </c>
      <c r="D114" s="37">
        <v>237128</v>
      </c>
      <c r="E114" s="30">
        <v>271870</v>
      </c>
      <c r="F114" s="30">
        <v>271870</v>
      </c>
      <c r="G114" s="1"/>
      <c r="H114" s="11">
        <f>E114/D114</f>
        <v>1.146511588677845</v>
      </c>
    </row>
    <row r="115" spans="1:8" ht="25.5">
      <c r="A115" s="4"/>
      <c r="B115" s="14"/>
      <c r="C115" s="79" t="s">
        <v>180</v>
      </c>
      <c r="D115" s="12">
        <v>2178000</v>
      </c>
      <c r="E115" s="30">
        <v>1000000</v>
      </c>
      <c r="F115" s="30">
        <v>1000000</v>
      </c>
      <c r="G115" s="1"/>
      <c r="H115" s="11"/>
    </row>
    <row r="116" spans="1:8" ht="12.75">
      <c r="A116" s="4"/>
      <c r="B116" s="5"/>
      <c r="C116" s="68" t="s">
        <v>76</v>
      </c>
      <c r="D116" s="1">
        <f>SUM(D113:D115)</f>
        <v>4344849</v>
      </c>
      <c r="E116" s="1">
        <f>SUM(E113:E115)</f>
        <v>3333587</v>
      </c>
      <c r="F116" s="1">
        <f>SUM(F113:F115)</f>
        <v>3333587</v>
      </c>
      <c r="G116" s="1"/>
      <c r="H116" s="11">
        <f>E116/D116</f>
        <v>0.7672503693454019</v>
      </c>
    </row>
    <row r="117" spans="1:8" ht="12.75">
      <c r="A117" s="4"/>
      <c r="B117" s="4">
        <v>80113</v>
      </c>
      <c r="C117" s="66" t="s">
        <v>21</v>
      </c>
      <c r="D117" s="17"/>
      <c r="E117" s="30"/>
      <c r="F117" s="1"/>
      <c r="G117" s="1"/>
      <c r="H117" s="11"/>
    </row>
    <row r="118" spans="1:8" ht="12.75">
      <c r="A118" s="14"/>
      <c r="B118" s="4"/>
      <c r="C118" s="76" t="s">
        <v>73</v>
      </c>
      <c r="D118" s="17"/>
      <c r="E118" s="30"/>
      <c r="F118" s="1"/>
      <c r="G118" s="1"/>
      <c r="H118" s="11"/>
    </row>
    <row r="119" spans="1:8" ht="12.75">
      <c r="A119" s="14"/>
      <c r="B119" s="4"/>
      <c r="C119" s="76" t="s">
        <v>149</v>
      </c>
      <c r="D119" s="29">
        <v>43360</v>
      </c>
      <c r="E119" s="30">
        <v>59663</v>
      </c>
      <c r="F119" s="1">
        <v>59663</v>
      </c>
      <c r="G119" s="1"/>
      <c r="H119" s="11"/>
    </row>
    <row r="120" spans="1:8" ht="12.75">
      <c r="A120" s="14"/>
      <c r="B120" s="4"/>
      <c r="C120" s="76" t="s">
        <v>134</v>
      </c>
      <c r="D120" s="29">
        <v>256640</v>
      </c>
      <c r="E120" s="30">
        <v>308261</v>
      </c>
      <c r="F120" s="1">
        <v>308261</v>
      </c>
      <c r="G120" s="1"/>
      <c r="H120" s="11">
        <f>E120/D120</f>
        <v>1.2011416770573566</v>
      </c>
    </row>
    <row r="121" spans="1:8" ht="12.75">
      <c r="A121" s="4"/>
      <c r="B121" s="4"/>
      <c r="C121" s="83" t="s">
        <v>77</v>
      </c>
      <c r="D121" s="1">
        <f>SUM(D119:D120)</f>
        <v>300000</v>
      </c>
      <c r="E121" s="1">
        <f>SUM(E119:E120)</f>
        <v>367924</v>
      </c>
      <c r="F121" s="1">
        <f>SUM(F119:F120)</f>
        <v>367924</v>
      </c>
      <c r="G121" s="1"/>
      <c r="H121" s="11">
        <f>E121/D121</f>
        <v>1.2264133333333334</v>
      </c>
    </row>
    <row r="122" spans="1:8" ht="12.75">
      <c r="A122" s="4"/>
      <c r="B122" s="3">
        <v>80146</v>
      </c>
      <c r="C122" s="83" t="s">
        <v>137</v>
      </c>
      <c r="D122" s="29"/>
      <c r="E122" s="30"/>
      <c r="F122" s="1"/>
      <c r="G122" s="1"/>
      <c r="H122" s="11"/>
    </row>
    <row r="123" spans="1:8" ht="12.75">
      <c r="A123" s="14"/>
      <c r="B123" s="4"/>
      <c r="C123" s="76" t="s">
        <v>8</v>
      </c>
      <c r="D123" s="29">
        <v>37600</v>
      </c>
      <c r="E123" s="30">
        <v>39000</v>
      </c>
      <c r="F123" s="1">
        <v>39000</v>
      </c>
      <c r="G123" s="1"/>
      <c r="H123" s="11">
        <f aca="true" t="shared" si="3" ref="H123:H177">E123/D123</f>
        <v>1.0372340425531914</v>
      </c>
    </row>
    <row r="124" spans="1:8" ht="12.75">
      <c r="A124" s="4"/>
      <c r="B124" s="4"/>
      <c r="C124" s="83" t="s">
        <v>138</v>
      </c>
      <c r="D124" s="1">
        <f>SUM(D123)</f>
        <v>37600</v>
      </c>
      <c r="E124" s="30">
        <f>SUM(E123)</f>
        <v>39000</v>
      </c>
      <c r="F124" s="1">
        <f>SUM(F123)</f>
        <v>39000</v>
      </c>
      <c r="G124" s="1"/>
      <c r="H124" s="11">
        <f t="shared" si="3"/>
        <v>1.0372340425531914</v>
      </c>
    </row>
    <row r="125" spans="1:8" ht="12.75">
      <c r="A125" s="4"/>
      <c r="B125" s="3">
        <v>80195</v>
      </c>
      <c r="C125" s="66" t="s">
        <v>5</v>
      </c>
      <c r="D125" s="17"/>
      <c r="E125" s="30"/>
      <c r="F125" s="1"/>
      <c r="G125" s="1"/>
      <c r="H125" s="11"/>
    </row>
    <row r="126" spans="1:8" ht="12.75">
      <c r="A126" s="14"/>
      <c r="B126" s="4"/>
      <c r="C126" s="76" t="s">
        <v>120</v>
      </c>
      <c r="D126" s="29"/>
      <c r="E126" s="30"/>
      <c r="F126" s="1"/>
      <c r="G126" s="1"/>
      <c r="H126" s="11"/>
    </row>
    <row r="127" spans="1:8" ht="15" customHeight="1">
      <c r="A127" s="14"/>
      <c r="B127" s="4"/>
      <c r="C127" s="84" t="s">
        <v>150</v>
      </c>
      <c r="D127" s="29">
        <v>30000</v>
      </c>
      <c r="E127" s="30">
        <v>50000</v>
      </c>
      <c r="F127" s="1">
        <v>50000</v>
      </c>
      <c r="G127" s="1"/>
      <c r="H127" s="11">
        <f t="shared" si="3"/>
        <v>1.6666666666666667</v>
      </c>
    </row>
    <row r="128" spans="1:8" ht="15" customHeight="1">
      <c r="A128" s="14"/>
      <c r="B128" s="4"/>
      <c r="C128" s="84" t="s">
        <v>169</v>
      </c>
      <c r="D128" s="29">
        <v>5000</v>
      </c>
      <c r="E128" s="30">
        <v>7000</v>
      </c>
      <c r="F128" s="1">
        <v>7000</v>
      </c>
      <c r="G128" s="1"/>
      <c r="H128" s="11">
        <f t="shared" si="3"/>
        <v>1.4</v>
      </c>
    </row>
    <row r="129" spans="1:8" ht="15" customHeight="1">
      <c r="A129" s="14"/>
      <c r="B129" s="4"/>
      <c r="C129" s="84" t="s">
        <v>152</v>
      </c>
      <c r="D129" s="36">
        <v>1000</v>
      </c>
      <c r="E129" s="30">
        <v>1000</v>
      </c>
      <c r="F129" s="1">
        <v>1000</v>
      </c>
      <c r="G129" s="1"/>
      <c r="H129" s="11"/>
    </row>
    <row r="130" spans="1:8" ht="12.75">
      <c r="A130" s="14"/>
      <c r="B130" s="5"/>
      <c r="C130" s="83" t="s">
        <v>79</v>
      </c>
      <c r="D130" s="1">
        <f>SUM(D127:D128)</f>
        <v>35000</v>
      </c>
      <c r="E130" s="30">
        <f>SUM(E127:E129)</f>
        <v>58000</v>
      </c>
      <c r="F130" s="1">
        <f>SUM(F127:F129)</f>
        <v>58000</v>
      </c>
      <c r="G130" s="1"/>
      <c r="H130" s="11">
        <f t="shared" si="3"/>
        <v>1.6571428571428573</v>
      </c>
    </row>
    <row r="131" spans="1:8" ht="12.75">
      <c r="A131" s="20">
        <v>801</v>
      </c>
      <c r="B131" s="21"/>
      <c r="C131" s="85" t="s">
        <v>127</v>
      </c>
      <c r="D131" s="20">
        <f>SUM(D130,D124,D121,D116,D110,D104)</f>
        <v>11333067</v>
      </c>
      <c r="E131" s="41">
        <f>SUM(E130,E124,E121,E116,E110,E104)</f>
        <v>10418398</v>
      </c>
      <c r="F131" s="20">
        <f>SUM(F130,F124,F121,F116,F110,F104)</f>
        <v>10418398</v>
      </c>
      <c r="G131" s="1"/>
      <c r="H131" s="11">
        <f t="shared" si="3"/>
        <v>0.9192920151270614</v>
      </c>
    </row>
    <row r="132" spans="1:8" ht="12.75">
      <c r="A132" s="24">
        <v>851</v>
      </c>
      <c r="B132" s="22"/>
      <c r="C132" s="67" t="s">
        <v>45</v>
      </c>
      <c r="D132" s="103"/>
      <c r="E132" s="41"/>
      <c r="F132" s="20"/>
      <c r="G132" s="20"/>
      <c r="H132" s="11"/>
    </row>
    <row r="133" spans="1:8" ht="12.75">
      <c r="A133" s="3" t="s">
        <v>32</v>
      </c>
      <c r="B133" s="4">
        <v>85154</v>
      </c>
      <c r="C133" s="16" t="s">
        <v>22</v>
      </c>
      <c r="D133" s="18"/>
      <c r="E133" s="30"/>
      <c r="F133" s="1"/>
      <c r="G133" s="1"/>
      <c r="H133" s="11"/>
    </row>
    <row r="134" spans="1:8" ht="25.5">
      <c r="A134" s="4"/>
      <c r="B134" s="4"/>
      <c r="C134" s="86" t="s">
        <v>142</v>
      </c>
      <c r="D134" s="17"/>
      <c r="E134" s="30"/>
      <c r="F134" s="1"/>
      <c r="G134" s="1"/>
      <c r="H134" s="11"/>
    </row>
    <row r="135" spans="1:8" ht="12.75">
      <c r="A135" s="14"/>
      <c r="B135" s="4"/>
      <c r="C135" s="114" t="s">
        <v>92</v>
      </c>
      <c r="D135" s="17"/>
      <c r="E135" s="30"/>
      <c r="F135" s="1"/>
      <c r="G135" s="1"/>
      <c r="H135" s="11"/>
    </row>
    <row r="136" spans="1:8" ht="37.5" customHeight="1">
      <c r="A136" s="14"/>
      <c r="B136" s="4"/>
      <c r="C136" s="71" t="s">
        <v>188</v>
      </c>
      <c r="D136" s="29">
        <v>113000</v>
      </c>
      <c r="E136" s="30">
        <v>114000</v>
      </c>
      <c r="F136" s="1">
        <v>114000</v>
      </c>
      <c r="G136" s="1"/>
      <c r="H136" s="11">
        <f t="shared" si="3"/>
        <v>1.008849557522124</v>
      </c>
    </row>
    <row r="137" spans="1:8" ht="12.75">
      <c r="A137" s="14"/>
      <c r="B137" s="4"/>
      <c r="C137" s="73" t="s">
        <v>94</v>
      </c>
      <c r="D137" s="12">
        <v>46159</v>
      </c>
      <c r="E137" s="30">
        <v>36000</v>
      </c>
      <c r="F137" s="1">
        <v>36000</v>
      </c>
      <c r="G137" s="1"/>
      <c r="H137" s="11">
        <f t="shared" si="3"/>
        <v>0.7799129097250806</v>
      </c>
    </row>
    <row r="138" spans="1:8" ht="12.75">
      <c r="A138" s="4"/>
      <c r="B138" s="4"/>
      <c r="C138" s="73" t="s">
        <v>85</v>
      </c>
      <c r="D138" s="1">
        <f>SUM(D136:D137)</f>
        <v>159159</v>
      </c>
      <c r="E138" s="30">
        <f>SUM(E136:E137)</f>
        <v>150000</v>
      </c>
      <c r="F138" s="30">
        <f>SUM(F136:F137)</f>
        <v>150000</v>
      </c>
      <c r="G138" s="1"/>
      <c r="H138" s="11">
        <f t="shared" si="3"/>
        <v>0.9424537726424519</v>
      </c>
    </row>
    <row r="139" spans="1:8" ht="12.75">
      <c r="A139" s="20">
        <v>851</v>
      </c>
      <c r="B139" s="20"/>
      <c r="C139" s="64" t="s">
        <v>128</v>
      </c>
      <c r="D139" s="20">
        <f>SUM(D138)</f>
        <v>159159</v>
      </c>
      <c r="E139" s="41">
        <f>SUM(E138)</f>
        <v>150000</v>
      </c>
      <c r="F139" s="20">
        <f>SUM(F138)</f>
        <v>150000</v>
      </c>
      <c r="G139" s="1"/>
      <c r="H139" s="11">
        <f t="shared" si="3"/>
        <v>0.9424537726424519</v>
      </c>
    </row>
    <row r="140" spans="1:8" ht="13.5">
      <c r="A140" s="28">
        <v>852</v>
      </c>
      <c r="B140" s="22"/>
      <c r="C140" s="110" t="s">
        <v>160</v>
      </c>
      <c r="D140" s="104"/>
      <c r="E140" s="41"/>
      <c r="F140" s="20"/>
      <c r="G140" s="1"/>
      <c r="H140" s="11"/>
    </row>
    <row r="141" spans="1:8" ht="25.5">
      <c r="A141" s="31"/>
      <c r="B141" s="47">
        <v>85212</v>
      </c>
      <c r="C141" s="111" t="s">
        <v>162</v>
      </c>
      <c r="D141" s="107"/>
      <c r="E141" s="126"/>
      <c r="F141" s="107"/>
      <c r="G141" s="27"/>
      <c r="H141" s="11"/>
    </row>
    <row r="142" spans="1:8" ht="12.75">
      <c r="A142" s="31"/>
      <c r="B142" s="109"/>
      <c r="C142" s="62" t="s">
        <v>73</v>
      </c>
      <c r="D142" s="107"/>
      <c r="E142" s="126"/>
      <c r="F142" s="107"/>
      <c r="G142" s="27"/>
      <c r="H142" s="11"/>
    </row>
    <row r="143" spans="1:8" ht="42" customHeight="1">
      <c r="A143" s="31"/>
      <c r="B143" s="109"/>
      <c r="C143" s="62" t="s">
        <v>167</v>
      </c>
      <c r="D143" s="107">
        <v>53799</v>
      </c>
      <c r="E143" s="126">
        <v>146340</v>
      </c>
      <c r="F143" s="107"/>
      <c r="G143" s="27">
        <v>146340</v>
      </c>
      <c r="H143" s="11">
        <f t="shared" si="3"/>
        <v>2.720124909384933</v>
      </c>
    </row>
    <row r="144" spans="1:8" ht="12.75">
      <c r="A144" s="31"/>
      <c r="B144" s="109"/>
      <c r="C144" s="62" t="s">
        <v>134</v>
      </c>
      <c r="D144" s="107">
        <v>1549834</v>
      </c>
      <c r="E144" s="126">
        <v>2386660</v>
      </c>
      <c r="F144" s="107"/>
      <c r="G144" s="27">
        <v>2386660</v>
      </c>
      <c r="H144" s="11">
        <f t="shared" si="3"/>
        <v>1.5399455683640957</v>
      </c>
    </row>
    <row r="145" spans="1:8" ht="12.75">
      <c r="A145" s="31"/>
      <c r="B145" s="21"/>
      <c r="C145" s="62" t="s">
        <v>187</v>
      </c>
      <c r="D145" s="107">
        <f>SUM(D143:D144)</f>
        <v>1603633</v>
      </c>
      <c r="E145" s="107">
        <f>SUM(E143:E144)</f>
        <v>2533000</v>
      </c>
      <c r="F145" s="107">
        <f>SUM(F143:F144)</f>
        <v>0</v>
      </c>
      <c r="G145" s="107">
        <f>SUM(G143:G144)</f>
        <v>2533000</v>
      </c>
      <c r="H145" s="11">
        <f t="shared" si="3"/>
        <v>1.5795384604831655</v>
      </c>
    </row>
    <row r="146" spans="1:8" ht="40.5" customHeight="1">
      <c r="A146" s="31"/>
      <c r="B146" s="108">
        <v>85213</v>
      </c>
      <c r="C146" s="87" t="s">
        <v>161</v>
      </c>
      <c r="D146" s="105"/>
      <c r="E146" s="100"/>
      <c r="F146" s="50"/>
      <c r="G146" s="50"/>
      <c r="H146" s="11"/>
    </row>
    <row r="147" spans="1:8" ht="12.75">
      <c r="A147" s="31"/>
      <c r="B147" s="31"/>
      <c r="C147" s="88" t="s">
        <v>135</v>
      </c>
      <c r="D147" s="107">
        <v>11000</v>
      </c>
      <c r="E147" s="101">
        <v>7000</v>
      </c>
      <c r="F147" s="50"/>
      <c r="G147" s="49">
        <v>7000</v>
      </c>
      <c r="H147" s="11">
        <f t="shared" si="3"/>
        <v>0.6363636363636364</v>
      </c>
    </row>
    <row r="148" spans="1:8" ht="12.75">
      <c r="A148" s="47"/>
      <c r="B148" s="48"/>
      <c r="C148" s="88" t="s">
        <v>186</v>
      </c>
      <c r="D148" s="49">
        <f>SUM(D147)</f>
        <v>11000</v>
      </c>
      <c r="E148" s="101">
        <f>SUM(E147)</f>
        <v>7000</v>
      </c>
      <c r="F148" s="49"/>
      <c r="G148" s="49">
        <f>SUM(G147)</f>
        <v>7000</v>
      </c>
      <c r="H148" s="11">
        <f t="shared" si="3"/>
        <v>0.6363636363636364</v>
      </c>
    </row>
    <row r="149" spans="1:8" ht="25.5">
      <c r="A149" s="4" t="s">
        <v>32</v>
      </c>
      <c r="B149" s="4">
        <v>85214</v>
      </c>
      <c r="C149" s="66" t="s">
        <v>105</v>
      </c>
      <c r="D149" s="17"/>
      <c r="E149" s="30"/>
      <c r="F149" s="1"/>
      <c r="G149" s="1"/>
      <c r="H149" s="11"/>
    </row>
    <row r="150" spans="1:8" ht="12.75">
      <c r="A150" s="14"/>
      <c r="B150" s="4"/>
      <c r="C150" s="68" t="s">
        <v>8</v>
      </c>
      <c r="D150" s="12">
        <v>601091</v>
      </c>
      <c r="E150" s="30">
        <v>625000</v>
      </c>
      <c r="F150" s="1">
        <v>473000</v>
      </c>
      <c r="G150" s="1">
        <v>152000</v>
      </c>
      <c r="H150" s="11">
        <f t="shared" si="3"/>
        <v>1.0397760072934048</v>
      </c>
    </row>
    <row r="151" spans="1:8" ht="12.75">
      <c r="A151" s="14"/>
      <c r="B151" s="5"/>
      <c r="C151" s="68" t="s">
        <v>185</v>
      </c>
      <c r="D151" s="1">
        <f>SUM(D150:D150)</f>
        <v>601091</v>
      </c>
      <c r="E151" s="30">
        <f>SUM(E150:E150)</f>
        <v>625000</v>
      </c>
      <c r="F151" s="1">
        <f>SUM(F150)</f>
        <v>473000</v>
      </c>
      <c r="G151" s="1">
        <f>SUM(G150)</f>
        <v>152000</v>
      </c>
      <c r="H151" s="11">
        <f t="shared" si="3"/>
        <v>1.0397760072934048</v>
      </c>
    </row>
    <row r="152" spans="1:8" ht="12.75">
      <c r="A152" s="4"/>
      <c r="B152" s="4">
        <v>85215</v>
      </c>
      <c r="C152" s="66" t="s">
        <v>23</v>
      </c>
      <c r="D152" s="17"/>
      <c r="E152" s="30"/>
      <c r="F152" s="1"/>
      <c r="G152" s="1"/>
      <c r="H152" s="11"/>
    </row>
    <row r="153" spans="1:8" ht="12.75">
      <c r="A153" s="4"/>
      <c r="B153" s="4"/>
      <c r="C153" s="68" t="s">
        <v>8</v>
      </c>
      <c r="D153" s="12">
        <v>934805</v>
      </c>
      <c r="E153" s="30">
        <v>770000</v>
      </c>
      <c r="F153" s="1">
        <v>770000</v>
      </c>
      <c r="G153" s="1"/>
      <c r="H153" s="11">
        <f t="shared" si="3"/>
        <v>0.8237011997154486</v>
      </c>
    </row>
    <row r="154" spans="1:8" ht="12.75">
      <c r="A154" s="14"/>
      <c r="B154" s="5"/>
      <c r="C154" s="71" t="s">
        <v>184</v>
      </c>
      <c r="D154" s="1">
        <f>SUM(D153)</f>
        <v>934805</v>
      </c>
      <c r="E154" s="30">
        <f>SUM(E153)</f>
        <v>770000</v>
      </c>
      <c r="F154" s="1">
        <f>SUM(F153)</f>
        <v>770000</v>
      </c>
      <c r="G154" s="1"/>
      <c r="H154" s="11">
        <f t="shared" si="3"/>
        <v>0.8237011997154486</v>
      </c>
    </row>
    <row r="155" spans="1:8" ht="12.75">
      <c r="A155" s="14"/>
      <c r="B155" s="4">
        <v>85219</v>
      </c>
      <c r="C155" s="66" t="s">
        <v>24</v>
      </c>
      <c r="D155" s="17"/>
      <c r="E155" s="30"/>
      <c r="F155" s="1"/>
      <c r="G155" s="1"/>
      <c r="H155" s="11"/>
    </row>
    <row r="156" spans="1:8" ht="12.75">
      <c r="A156" s="14"/>
      <c r="B156" s="4"/>
      <c r="C156" s="68" t="s">
        <v>73</v>
      </c>
      <c r="D156" s="12"/>
      <c r="E156" s="30"/>
      <c r="F156" s="1"/>
      <c r="G156" s="1"/>
      <c r="H156" s="11"/>
    </row>
    <row r="157" spans="1:8" ht="12.75">
      <c r="A157" s="14"/>
      <c r="B157" s="4"/>
      <c r="C157" s="65" t="s">
        <v>78</v>
      </c>
      <c r="D157" s="38">
        <v>324210</v>
      </c>
      <c r="E157" s="30">
        <v>342626</v>
      </c>
      <c r="F157" s="1">
        <v>342626</v>
      </c>
      <c r="G157" s="1"/>
      <c r="H157" s="11">
        <f t="shared" si="3"/>
        <v>1.0568026896147558</v>
      </c>
    </row>
    <row r="158" spans="1:8" ht="12.75">
      <c r="A158" s="14"/>
      <c r="B158" s="4"/>
      <c r="C158" s="65" t="s">
        <v>83</v>
      </c>
      <c r="D158" s="38">
        <v>57299</v>
      </c>
      <c r="E158" s="30">
        <v>60000</v>
      </c>
      <c r="F158" s="1">
        <v>60000</v>
      </c>
      <c r="G158" s="1"/>
      <c r="H158" s="11">
        <f t="shared" si="3"/>
        <v>1.0471386935199567</v>
      </c>
    </row>
    <row r="159" spans="1:8" ht="12.75">
      <c r="A159" s="14"/>
      <c r="B159" s="5"/>
      <c r="C159" s="65" t="s">
        <v>183</v>
      </c>
      <c r="D159" s="1">
        <f>SUM(D157:D158)</f>
        <v>381509</v>
      </c>
      <c r="E159" s="30">
        <f>SUM(E157:E158)</f>
        <v>402626</v>
      </c>
      <c r="F159" s="1">
        <f>SUM(F157:F158)</f>
        <v>402626</v>
      </c>
      <c r="G159" s="1"/>
      <c r="H159" s="11">
        <f t="shared" si="3"/>
        <v>1.0553512499049826</v>
      </c>
    </row>
    <row r="160" spans="1:8" ht="12.75">
      <c r="A160" s="14"/>
      <c r="B160" s="4">
        <v>85228</v>
      </c>
      <c r="C160" s="89" t="s">
        <v>34</v>
      </c>
      <c r="D160" s="39"/>
      <c r="E160" s="30"/>
      <c r="F160" s="1"/>
      <c r="G160" s="1"/>
      <c r="H160" s="11"/>
    </row>
    <row r="161" spans="1:8" ht="12.75">
      <c r="A161" s="14"/>
      <c r="B161" s="4"/>
      <c r="C161" s="65" t="s">
        <v>73</v>
      </c>
      <c r="D161" s="38"/>
      <c r="E161" s="30"/>
      <c r="F161" s="1"/>
      <c r="G161" s="1"/>
      <c r="H161" s="11"/>
    </row>
    <row r="162" spans="1:8" ht="12.75">
      <c r="A162" s="14"/>
      <c r="B162" s="14"/>
      <c r="C162" s="65" t="s">
        <v>78</v>
      </c>
      <c r="D162" s="38">
        <v>154524</v>
      </c>
      <c r="E162" s="30">
        <v>182470</v>
      </c>
      <c r="F162" s="1">
        <v>182470</v>
      </c>
      <c r="G162" s="1"/>
      <c r="H162" s="11">
        <f t="shared" si="3"/>
        <v>1.1808521653594264</v>
      </c>
    </row>
    <row r="163" spans="1:8" ht="12.75">
      <c r="A163" s="14"/>
      <c r="B163" s="14"/>
      <c r="C163" s="65" t="s">
        <v>136</v>
      </c>
      <c r="D163" s="38">
        <v>4950</v>
      </c>
      <c r="E163" s="30">
        <v>5500</v>
      </c>
      <c r="F163" s="1">
        <v>5500</v>
      </c>
      <c r="G163" s="1"/>
      <c r="H163" s="11">
        <f t="shared" si="3"/>
        <v>1.1111111111111112</v>
      </c>
    </row>
    <row r="164" spans="1:8" ht="12.75">
      <c r="A164" s="14"/>
      <c r="B164" s="14"/>
      <c r="C164" s="65" t="s">
        <v>182</v>
      </c>
      <c r="D164" s="1">
        <f>SUM(D162:D163)</f>
        <v>159474</v>
      </c>
      <c r="E164" s="30">
        <f>SUM(E162:E163)</f>
        <v>187970</v>
      </c>
      <c r="F164" s="1">
        <f>SUM(F162:F163)</f>
        <v>187970</v>
      </c>
      <c r="G164" s="1"/>
      <c r="H164" s="11">
        <f t="shared" si="3"/>
        <v>1.178687434942373</v>
      </c>
    </row>
    <row r="165" spans="1:8" ht="12.75">
      <c r="A165" s="14"/>
      <c r="B165" s="3">
        <v>85295</v>
      </c>
      <c r="C165" s="89" t="s">
        <v>5</v>
      </c>
      <c r="D165" s="39"/>
      <c r="E165" s="30"/>
      <c r="F165" s="1"/>
      <c r="G165" s="1"/>
      <c r="H165" s="11"/>
    </row>
    <row r="166" spans="1:8" ht="12.75">
      <c r="A166" s="14"/>
      <c r="B166" s="4"/>
      <c r="C166" s="43" t="s">
        <v>73</v>
      </c>
      <c r="D166" s="38"/>
      <c r="E166" s="30"/>
      <c r="F166" s="1"/>
      <c r="G166" s="1"/>
      <c r="H166" s="11"/>
    </row>
    <row r="167" spans="1:8" ht="12.75">
      <c r="A167" s="14"/>
      <c r="B167" s="4"/>
      <c r="C167" s="65" t="s">
        <v>118</v>
      </c>
      <c r="D167" s="38"/>
      <c r="E167" s="30"/>
      <c r="F167" s="1"/>
      <c r="G167" s="1"/>
      <c r="H167" s="11"/>
    </row>
    <row r="168" spans="1:8" ht="12.75">
      <c r="A168" s="14"/>
      <c r="B168" s="4"/>
      <c r="C168" s="65" t="s">
        <v>78</v>
      </c>
      <c r="D168" s="38">
        <v>44172</v>
      </c>
      <c r="E168" s="30">
        <v>52391</v>
      </c>
      <c r="F168" s="1">
        <v>52391</v>
      </c>
      <c r="G168" s="1"/>
      <c r="H168" s="11">
        <f t="shared" si="3"/>
        <v>1.1860680974372906</v>
      </c>
    </row>
    <row r="169" spans="1:8" ht="12.75">
      <c r="A169" s="14"/>
      <c r="B169" s="4"/>
      <c r="C169" s="90" t="s">
        <v>84</v>
      </c>
      <c r="D169" s="40">
        <v>11325</v>
      </c>
      <c r="E169" s="99">
        <v>11000</v>
      </c>
      <c r="F169" s="33">
        <v>11000</v>
      </c>
      <c r="G169" s="1"/>
      <c r="H169" s="11">
        <f t="shared" si="3"/>
        <v>0.9713024282560706</v>
      </c>
    </row>
    <row r="170" spans="1:8" ht="12.75">
      <c r="A170" s="14"/>
      <c r="B170" s="4"/>
      <c r="C170" s="91" t="s">
        <v>119</v>
      </c>
      <c r="D170" s="40">
        <v>12340</v>
      </c>
      <c r="E170" s="99">
        <v>12000</v>
      </c>
      <c r="F170" s="33">
        <v>12000</v>
      </c>
      <c r="G170" s="1"/>
      <c r="H170" s="11">
        <f t="shared" si="3"/>
        <v>0.9724473257698542</v>
      </c>
    </row>
    <row r="171" spans="1:8" ht="12.75">
      <c r="A171" s="14"/>
      <c r="B171" s="4"/>
      <c r="C171" s="91" t="s">
        <v>181</v>
      </c>
      <c r="D171" s="33">
        <f>SUM(D168:D170)</f>
        <v>67837</v>
      </c>
      <c r="E171" s="99">
        <f>SUM(E168:E170)</f>
        <v>75391</v>
      </c>
      <c r="F171" s="33">
        <f>SUM(F168:F170)</f>
        <v>75391</v>
      </c>
      <c r="G171" s="1"/>
      <c r="H171" s="11">
        <f t="shared" si="3"/>
        <v>1.1113551601633327</v>
      </c>
    </row>
    <row r="172" spans="1:8" ht="12.75">
      <c r="A172" s="19">
        <v>852</v>
      </c>
      <c r="B172" s="20"/>
      <c r="C172" s="64" t="s">
        <v>163</v>
      </c>
      <c r="D172" s="20">
        <f>SUM(D171,D164,D159,D154,D151,D148,D145)</f>
        <v>3759349</v>
      </c>
      <c r="E172" s="20">
        <f>SUM(E171,E164,E159,E154,E151,E148,E145)</f>
        <v>4600987</v>
      </c>
      <c r="F172" s="20">
        <f>SUM(F171,F164,F159,F154,F151,F148,F145)</f>
        <v>1908987</v>
      </c>
      <c r="G172" s="20">
        <f>SUM(G171,G164,G159,G154,G151,G148,G145)</f>
        <v>2692000</v>
      </c>
      <c r="H172" s="11">
        <f t="shared" si="3"/>
        <v>1.2238786555863794</v>
      </c>
    </row>
    <row r="173" spans="1:8" ht="12.75">
      <c r="A173" s="28">
        <v>854</v>
      </c>
      <c r="B173" s="22"/>
      <c r="C173" s="67" t="s">
        <v>46</v>
      </c>
      <c r="D173" s="103"/>
      <c r="E173" s="41"/>
      <c r="F173" s="20"/>
      <c r="G173" s="20"/>
      <c r="H173" s="11"/>
    </row>
    <row r="174" spans="1:8" ht="12.75">
      <c r="A174" s="4"/>
      <c r="B174" s="4">
        <v>85401</v>
      </c>
      <c r="C174" s="68" t="s">
        <v>133</v>
      </c>
      <c r="D174" s="12"/>
      <c r="E174" s="30"/>
      <c r="F174" s="1"/>
      <c r="G174" s="1"/>
      <c r="H174" s="11"/>
    </row>
    <row r="175" spans="1:8" ht="12.75">
      <c r="A175" s="4"/>
      <c r="B175" s="4"/>
      <c r="C175" s="79" t="s">
        <v>80</v>
      </c>
      <c r="D175" s="37">
        <v>342243</v>
      </c>
      <c r="E175" s="30">
        <v>343763</v>
      </c>
      <c r="F175" s="1">
        <v>343763</v>
      </c>
      <c r="G175" s="1"/>
      <c r="H175" s="11">
        <f t="shared" si="3"/>
        <v>1.0044412887918819</v>
      </c>
    </row>
    <row r="176" spans="1:8" ht="12.75">
      <c r="A176" s="14"/>
      <c r="B176" s="4"/>
      <c r="C176" s="92" t="s">
        <v>81</v>
      </c>
      <c r="D176" s="37">
        <v>49000</v>
      </c>
      <c r="E176" s="30">
        <v>56337</v>
      </c>
      <c r="F176" s="1">
        <v>56337</v>
      </c>
      <c r="G176" s="1"/>
      <c r="H176" s="11">
        <f t="shared" si="3"/>
        <v>1.149734693877551</v>
      </c>
    </row>
    <row r="177" spans="1:8" ht="12.75">
      <c r="A177" s="4"/>
      <c r="B177" s="4"/>
      <c r="C177" s="79" t="s">
        <v>82</v>
      </c>
      <c r="D177" s="1">
        <f>SUM(D175:D176)</f>
        <v>391243</v>
      </c>
      <c r="E177" s="30">
        <f>SUM(E175:E176)</f>
        <v>400100</v>
      </c>
      <c r="F177" s="1">
        <f>SUM(F175:F176)</f>
        <v>400100</v>
      </c>
      <c r="G177" s="1"/>
      <c r="H177" s="11">
        <f t="shared" si="3"/>
        <v>1.0226381047073048</v>
      </c>
    </row>
    <row r="178" spans="1:8" ht="12.75">
      <c r="A178" s="20">
        <v>854</v>
      </c>
      <c r="B178" s="20"/>
      <c r="C178" s="77" t="s">
        <v>129</v>
      </c>
      <c r="D178" s="20">
        <f>SUM(D177)</f>
        <v>391243</v>
      </c>
      <c r="E178" s="20">
        <f>SUM(E177)</f>
        <v>400100</v>
      </c>
      <c r="F178" s="20">
        <f>SUM(F177)</f>
        <v>400100</v>
      </c>
      <c r="G178" s="1"/>
      <c r="H178" s="11">
        <f>E178/D178</f>
        <v>1.0226381047073048</v>
      </c>
    </row>
    <row r="179" spans="1:8" ht="12.75">
      <c r="A179" s="28">
        <v>900</v>
      </c>
      <c r="B179" s="22"/>
      <c r="C179" s="67" t="s">
        <v>47</v>
      </c>
      <c r="D179" s="103"/>
      <c r="E179" s="41"/>
      <c r="F179" s="20"/>
      <c r="G179" s="1"/>
      <c r="H179" s="11"/>
    </row>
    <row r="180" spans="1:8" ht="12.75">
      <c r="A180" s="4"/>
      <c r="B180" s="3">
        <v>90003</v>
      </c>
      <c r="C180" s="66" t="s">
        <v>25</v>
      </c>
      <c r="D180" s="17"/>
      <c r="E180" s="30"/>
      <c r="F180" s="1"/>
      <c r="G180" s="1"/>
      <c r="H180" s="11"/>
    </row>
    <row r="181" spans="1:8" ht="12.75">
      <c r="A181" s="4"/>
      <c r="B181" s="4"/>
      <c r="C181" s="68" t="s">
        <v>8</v>
      </c>
      <c r="D181" s="12">
        <v>77505</v>
      </c>
      <c r="E181" s="99">
        <v>80000</v>
      </c>
      <c r="F181" s="33">
        <v>80000</v>
      </c>
      <c r="G181" s="33"/>
      <c r="H181" s="11">
        <f>E181/D181</f>
        <v>1.0321914715179665</v>
      </c>
    </row>
    <row r="182" spans="1:8" ht="12.75">
      <c r="A182" s="4"/>
      <c r="B182" s="4"/>
      <c r="C182" s="68" t="s">
        <v>170</v>
      </c>
      <c r="D182" s="12"/>
      <c r="E182" s="99"/>
      <c r="F182" s="33"/>
      <c r="G182" s="33"/>
      <c r="H182" s="11"/>
    </row>
    <row r="183" spans="1:8" ht="12.75">
      <c r="A183" s="4"/>
      <c r="B183" s="4"/>
      <c r="C183" s="68" t="s">
        <v>171</v>
      </c>
      <c r="D183" s="12"/>
      <c r="E183" s="99"/>
      <c r="F183" s="33"/>
      <c r="G183" s="33"/>
      <c r="H183" s="11"/>
    </row>
    <row r="184" spans="1:8" ht="12.75">
      <c r="A184" s="4"/>
      <c r="B184" s="4"/>
      <c r="C184" s="68" t="s">
        <v>172</v>
      </c>
      <c r="D184" s="12"/>
      <c r="E184" s="99"/>
      <c r="F184" s="33"/>
      <c r="G184" s="33"/>
      <c r="H184" s="11"/>
    </row>
    <row r="185" spans="1:8" ht="12.75">
      <c r="A185" s="4"/>
      <c r="B185" s="4"/>
      <c r="C185" s="68" t="s">
        <v>173</v>
      </c>
      <c r="D185" s="12"/>
      <c r="E185" s="99"/>
      <c r="F185" s="33"/>
      <c r="G185" s="33"/>
      <c r="H185" s="11"/>
    </row>
    <row r="186" spans="1:8" ht="12.75">
      <c r="A186" s="4"/>
      <c r="B186" s="5"/>
      <c r="C186" s="68" t="s">
        <v>108</v>
      </c>
      <c r="D186" s="33">
        <f>SUM(D181:D181)</f>
        <v>77505</v>
      </c>
      <c r="E186" s="99">
        <f>SUM(E181:E181)</f>
        <v>80000</v>
      </c>
      <c r="F186" s="33">
        <f>SUM(F181:F181)</f>
        <v>80000</v>
      </c>
      <c r="G186" s="33"/>
      <c r="H186" s="11">
        <f>E186/D186</f>
        <v>1.0321914715179665</v>
      </c>
    </row>
    <row r="187" spans="1:8" ht="12.75">
      <c r="A187" s="4"/>
      <c r="B187" s="4">
        <v>90004</v>
      </c>
      <c r="C187" s="121" t="s">
        <v>26</v>
      </c>
      <c r="D187" s="122"/>
      <c r="E187" s="113"/>
      <c r="F187" s="5"/>
      <c r="G187" s="5"/>
      <c r="H187" s="118"/>
    </row>
    <row r="188" spans="1:8" ht="12.75">
      <c r="A188" s="14"/>
      <c r="B188" s="4"/>
      <c r="C188" s="71" t="s">
        <v>8</v>
      </c>
      <c r="D188" s="12">
        <v>44150</v>
      </c>
      <c r="E188" s="30">
        <v>45000</v>
      </c>
      <c r="F188" s="1">
        <v>45000</v>
      </c>
      <c r="G188" s="1"/>
      <c r="H188" s="11">
        <f>E188/D188</f>
        <v>1.0192525481313703</v>
      </c>
    </row>
    <row r="189" spans="1:8" ht="12.75">
      <c r="A189" s="14"/>
      <c r="B189" s="5"/>
      <c r="C189" s="71" t="s">
        <v>107</v>
      </c>
      <c r="D189" s="1">
        <f>SUM(D188)</f>
        <v>44150</v>
      </c>
      <c r="E189" s="30">
        <f>SUM(E188)</f>
        <v>45000</v>
      </c>
      <c r="F189" s="1">
        <f>SUM(F188)</f>
        <v>45000</v>
      </c>
      <c r="G189" s="1"/>
      <c r="H189" s="11">
        <f>E189/D189</f>
        <v>1.0192525481313703</v>
      </c>
    </row>
    <row r="190" spans="1:8" ht="12.75">
      <c r="A190" s="4"/>
      <c r="B190" s="4">
        <v>90015</v>
      </c>
      <c r="C190" s="66" t="s">
        <v>27</v>
      </c>
      <c r="D190" s="17"/>
      <c r="E190" s="30"/>
      <c r="F190" s="1"/>
      <c r="G190" s="1"/>
      <c r="H190" s="11"/>
    </row>
    <row r="191" spans="1:8" ht="12.75">
      <c r="A191" s="14"/>
      <c r="B191" s="4"/>
      <c r="C191" s="76" t="s">
        <v>73</v>
      </c>
      <c r="D191" s="29"/>
      <c r="E191" s="30"/>
      <c r="F191" s="1"/>
      <c r="G191" s="1"/>
      <c r="H191" s="11"/>
    </row>
    <row r="192" spans="1:8" ht="12.75">
      <c r="A192" s="4"/>
      <c r="B192" s="4"/>
      <c r="C192" s="83" t="s">
        <v>134</v>
      </c>
      <c r="D192" s="29">
        <v>265000</v>
      </c>
      <c r="E192" s="30">
        <v>150000</v>
      </c>
      <c r="F192" s="1">
        <v>150000</v>
      </c>
      <c r="G192" s="1">
        <v>0</v>
      </c>
      <c r="H192" s="11">
        <f>E192/D192</f>
        <v>0.5660377358490566</v>
      </c>
    </row>
    <row r="193" spans="1:8" ht="29.25" customHeight="1">
      <c r="A193" s="4"/>
      <c r="B193" s="4"/>
      <c r="C193" s="83" t="s">
        <v>192</v>
      </c>
      <c r="D193" s="29">
        <v>20447</v>
      </c>
      <c r="E193" s="30">
        <v>130000</v>
      </c>
      <c r="F193" s="1">
        <v>130000</v>
      </c>
      <c r="G193" s="1"/>
      <c r="H193" s="11"/>
    </row>
    <row r="194" spans="1:8" ht="12.75">
      <c r="A194" s="4"/>
      <c r="B194" s="4"/>
      <c r="C194" s="83" t="s">
        <v>109</v>
      </c>
      <c r="D194" s="1">
        <f>SUM(D191:D193)</f>
        <v>285447</v>
      </c>
      <c r="E194" s="30">
        <f>SUM(E191:E193)</f>
        <v>280000</v>
      </c>
      <c r="F194" s="1">
        <f>SUM(F191:F193)</f>
        <v>280000</v>
      </c>
      <c r="G194" s="1">
        <f>SUM(G192:G192)</f>
        <v>0</v>
      </c>
      <c r="H194" s="11">
        <f>E194/D194</f>
        <v>0.9809176484601344</v>
      </c>
    </row>
    <row r="195" spans="1:8" ht="16.5" customHeight="1">
      <c r="A195" s="4"/>
      <c r="B195" s="3">
        <v>90095</v>
      </c>
      <c r="C195" s="66" t="s">
        <v>5</v>
      </c>
      <c r="D195" s="17"/>
      <c r="E195" s="30"/>
      <c r="F195" s="1"/>
      <c r="G195" s="1"/>
      <c r="H195" s="11"/>
    </row>
    <row r="196" spans="1:8" ht="12.75">
      <c r="A196" s="14"/>
      <c r="B196" s="4"/>
      <c r="C196" s="93" t="s">
        <v>69</v>
      </c>
      <c r="D196" s="36"/>
      <c r="E196" s="99"/>
      <c r="F196" s="33"/>
      <c r="G196" s="1"/>
      <c r="H196" s="11"/>
    </row>
    <row r="197" spans="1:8" ht="12.75">
      <c r="A197" s="14"/>
      <c r="B197" s="14"/>
      <c r="C197" s="84" t="s">
        <v>70</v>
      </c>
      <c r="D197" s="36"/>
      <c r="E197" s="99">
        <v>24200</v>
      </c>
      <c r="F197" s="33">
        <v>24200</v>
      </c>
      <c r="G197" s="1"/>
      <c r="H197" s="11"/>
    </row>
    <row r="198" spans="1:8" ht="56.25" customHeight="1">
      <c r="A198" s="14"/>
      <c r="B198" s="14"/>
      <c r="C198" s="84" t="s">
        <v>166</v>
      </c>
      <c r="D198" s="29">
        <v>10900</v>
      </c>
      <c r="E198" s="61">
        <v>10500</v>
      </c>
      <c r="F198" s="38">
        <v>10500</v>
      </c>
      <c r="G198" s="1"/>
      <c r="H198" s="11">
        <f>E198/D198</f>
        <v>0.963302752293578</v>
      </c>
    </row>
    <row r="199" spans="1:8" ht="12.75">
      <c r="A199" s="14"/>
      <c r="B199" s="14"/>
      <c r="C199" s="84" t="s">
        <v>110</v>
      </c>
      <c r="D199" s="33">
        <f>SUM(D197:D198)</f>
        <v>10900</v>
      </c>
      <c r="E199" s="99">
        <f>SUM(E197:E198)</f>
        <v>34700</v>
      </c>
      <c r="F199" s="33">
        <f>SUM(F197:F198)</f>
        <v>34700</v>
      </c>
      <c r="G199" s="1"/>
      <c r="H199" s="11">
        <f>E199/D199</f>
        <v>3.18348623853211</v>
      </c>
    </row>
    <row r="200" spans="1:8" ht="12.75">
      <c r="A200" s="20">
        <v>900</v>
      </c>
      <c r="B200" s="19"/>
      <c r="C200" s="77" t="s">
        <v>156</v>
      </c>
      <c r="D200" s="20">
        <f>SUM(D199,D194,D189,D186)</f>
        <v>418002</v>
      </c>
      <c r="E200" s="41">
        <f>SUM(E199,E194,E189,E186)</f>
        <v>439700</v>
      </c>
      <c r="F200" s="20">
        <f>SUM(F199,F194,F189,F186)</f>
        <v>439700</v>
      </c>
      <c r="G200" s="20">
        <f>SUM(G194)</f>
        <v>0</v>
      </c>
      <c r="H200" s="11">
        <f>E200/D200</f>
        <v>1.0519088425414231</v>
      </c>
    </row>
    <row r="201" spans="1:8" ht="18.75" customHeight="1">
      <c r="A201" s="27">
        <v>921</v>
      </c>
      <c r="B201" s="25"/>
      <c r="C201" s="67" t="s">
        <v>51</v>
      </c>
      <c r="D201" s="103"/>
      <c r="E201" s="41"/>
      <c r="F201" s="20"/>
      <c r="G201" s="1"/>
      <c r="H201" s="11"/>
    </row>
    <row r="202" spans="1:8" ht="15" customHeight="1">
      <c r="A202" s="4"/>
      <c r="B202" s="3">
        <v>92109</v>
      </c>
      <c r="C202" s="66" t="s">
        <v>28</v>
      </c>
      <c r="D202" s="17"/>
      <c r="E202" s="30"/>
      <c r="F202" s="1"/>
      <c r="G202" s="1"/>
      <c r="H202" s="11"/>
    </row>
    <row r="203" spans="1:8" ht="12.75">
      <c r="A203" s="14"/>
      <c r="B203" s="14"/>
      <c r="C203" s="68" t="s">
        <v>67</v>
      </c>
      <c r="D203" s="12"/>
      <c r="E203" s="30"/>
      <c r="F203" s="1"/>
      <c r="G203" s="1"/>
      <c r="H203" s="11"/>
    </row>
    <row r="204" spans="1:8" ht="23.25" customHeight="1">
      <c r="A204" s="14"/>
      <c r="B204" s="4"/>
      <c r="C204" s="71" t="s">
        <v>174</v>
      </c>
      <c r="D204" s="12">
        <v>343500</v>
      </c>
      <c r="E204" s="61">
        <v>387500</v>
      </c>
      <c r="F204" s="38">
        <v>387500</v>
      </c>
      <c r="G204" s="33"/>
      <c r="H204" s="11">
        <f>E204/D204</f>
        <v>1.1280931586608443</v>
      </c>
    </row>
    <row r="205" spans="1:8" ht="15" customHeight="1">
      <c r="A205" s="4"/>
      <c r="B205" s="4"/>
      <c r="C205" s="68" t="s">
        <v>90</v>
      </c>
      <c r="D205" s="12"/>
      <c r="E205" s="99">
        <v>14300</v>
      </c>
      <c r="F205" s="33">
        <v>14300</v>
      </c>
      <c r="G205" s="33"/>
      <c r="H205" s="11"/>
    </row>
    <row r="206" spans="1:8" ht="12.75">
      <c r="A206" s="4"/>
      <c r="B206" s="4"/>
      <c r="C206" s="68" t="s">
        <v>193</v>
      </c>
      <c r="D206" s="12"/>
      <c r="E206" s="99"/>
      <c r="F206" s="33"/>
      <c r="G206" s="33"/>
      <c r="H206" s="11"/>
    </row>
    <row r="207" spans="1:8" ht="27" customHeight="1">
      <c r="A207" s="4"/>
      <c r="B207" s="4"/>
      <c r="C207" s="68" t="s">
        <v>175</v>
      </c>
      <c r="D207" s="12">
        <v>10189</v>
      </c>
      <c r="E207" s="61">
        <v>66964</v>
      </c>
      <c r="F207" s="38">
        <v>66964</v>
      </c>
      <c r="G207" s="33"/>
      <c r="H207" s="11"/>
    </row>
    <row r="208" spans="1:8" ht="12.75">
      <c r="A208" s="4"/>
      <c r="B208" s="4"/>
      <c r="C208" s="68" t="s">
        <v>176</v>
      </c>
      <c r="D208" s="12">
        <v>9100</v>
      </c>
      <c r="E208" s="99">
        <v>10900</v>
      </c>
      <c r="F208" s="33">
        <v>10900</v>
      </c>
      <c r="G208" s="33"/>
      <c r="H208" s="11"/>
    </row>
    <row r="209" spans="1:8" ht="12.75">
      <c r="A209" s="4"/>
      <c r="B209" s="4"/>
      <c r="C209" s="68" t="s">
        <v>91</v>
      </c>
      <c r="D209" s="33">
        <f>SUM(D204:D208)</f>
        <v>362789</v>
      </c>
      <c r="E209" s="33">
        <f>SUM(E204:E208)</f>
        <v>479664</v>
      </c>
      <c r="F209" s="33">
        <f>SUM(F204:F208)</f>
        <v>479664</v>
      </c>
      <c r="G209" s="33"/>
      <c r="H209" s="11">
        <f>E209/D209</f>
        <v>1.3221569562472952</v>
      </c>
    </row>
    <row r="210" spans="1:8" ht="15" customHeight="1">
      <c r="A210" s="4"/>
      <c r="B210" s="3">
        <v>92116</v>
      </c>
      <c r="C210" s="66" t="s">
        <v>29</v>
      </c>
      <c r="D210" s="17"/>
      <c r="E210" s="30"/>
      <c r="F210" s="1"/>
      <c r="G210" s="1"/>
      <c r="H210" s="11"/>
    </row>
    <row r="211" spans="1:8" ht="12.75">
      <c r="A211" s="4"/>
      <c r="B211" s="4"/>
      <c r="C211" s="83" t="s">
        <v>88</v>
      </c>
      <c r="D211" s="29">
        <v>125000</v>
      </c>
      <c r="E211" s="30">
        <v>160000</v>
      </c>
      <c r="F211" s="1">
        <v>160000</v>
      </c>
      <c r="G211" s="1"/>
      <c r="H211" s="11">
        <f>E211/D211</f>
        <v>1.28</v>
      </c>
    </row>
    <row r="212" spans="1:8" ht="12.75">
      <c r="A212" s="4"/>
      <c r="B212" s="5"/>
      <c r="C212" s="68" t="s">
        <v>89</v>
      </c>
      <c r="D212" s="1">
        <f>SUM(D211)</f>
        <v>125000</v>
      </c>
      <c r="E212" s="30">
        <f>SUM(E211)</f>
        <v>160000</v>
      </c>
      <c r="F212" s="1">
        <f>SUM(F211)</f>
        <v>160000</v>
      </c>
      <c r="G212" s="1"/>
      <c r="H212" s="11">
        <f>E212/D212</f>
        <v>1.28</v>
      </c>
    </row>
    <row r="213" spans="1:8" ht="18" customHeight="1">
      <c r="A213" s="4"/>
      <c r="B213" s="3">
        <v>92195</v>
      </c>
      <c r="C213" s="66" t="s">
        <v>5</v>
      </c>
      <c r="D213" s="17"/>
      <c r="E213" s="30"/>
      <c r="F213" s="1"/>
      <c r="G213" s="1"/>
      <c r="H213" s="11"/>
    </row>
    <row r="214" spans="1:8" ht="13.5" customHeight="1">
      <c r="A214" s="4"/>
      <c r="B214" s="14"/>
      <c r="C214" s="83" t="s">
        <v>178</v>
      </c>
      <c r="D214" s="29"/>
      <c r="E214" s="61"/>
      <c r="F214" s="38"/>
      <c r="G214" s="1"/>
      <c r="H214" s="11"/>
    </row>
    <row r="215" spans="1:8" ht="13.5" customHeight="1">
      <c r="A215" s="4"/>
      <c r="B215" s="14"/>
      <c r="C215" s="83" t="s">
        <v>179</v>
      </c>
      <c r="D215" s="29"/>
      <c r="E215" s="61">
        <v>3700</v>
      </c>
      <c r="F215" s="38">
        <v>3700</v>
      </c>
      <c r="G215" s="1"/>
      <c r="H215" s="11"/>
    </row>
    <row r="216" spans="1:8" ht="13.5" customHeight="1">
      <c r="A216" s="4"/>
      <c r="B216" s="14"/>
      <c r="C216" s="83" t="s">
        <v>134</v>
      </c>
      <c r="D216" s="29">
        <v>10000</v>
      </c>
      <c r="E216" s="61">
        <v>15000</v>
      </c>
      <c r="F216" s="38">
        <v>15000</v>
      </c>
      <c r="G216" s="1"/>
      <c r="H216" s="11"/>
    </row>
    <row r="217" spans="1:8" ht="18" customHeight="1">
      <c r="A217" s="4"/>
      <c r="B217" s="14"/>
      <c r="C217" s="83" t="s">
        <v>111</v>
      </c>
      <c r="D217" s="33">
        <f>SUM(D215:D216)</f>
        <v>10000</v>
      </c>
      <c r="E217" s="99">
        <f>SUM(E215:E216)</f>
        <v>18700</v>
      </c>
      <c r="F217" s="33">
        <f>SUM(F215:F216)</f>
        <v>18700</v>
      </c>
      <c r="G217" s="1"/>
      <c r="H217" s="11">
        <f>E217/D217</f>
        <v>1.87</v>
      </c>
    </row>
    <row r="218" spans="1:8" ht="21" customHeight="1">
      <c r="A218" s="20">
        <v>921</v>
      </c>
      <c r="B218" s="19"/>
      <c r="C218" s="64" t="s">
        <v>130</v>
      </c>
      <c r="D218" s="20">
        <f>SUM(D217,D212,D209,)</f>
        <v>497789</v>
      </c>
      <c r="E218" s="20">
        <f>SUM(E217,E212,E209,)</f>
        <v>658364</v>
      </c>
      <c r="F218" s="20">
        <f>SUM(F217,F212,F209,)</f>
        <v>658364</v>
      </c>
      <c r="G218" s="20">
        <f>SUM(G217,G212,G209,)</f>
        <v>0</v>
      </c>
      <c r="H218" s="11">
        <f>E218/D218</f>
        <v>1.322576432986667</v>
      </c>
    </row>
    <row r="219" spans="1:8" ht="12.75">
      <c r="A219" s="32">
        <v>926</v>
      </c>
      <c r="B219" s="25"/>
      <c r="C219" s="67" t="s">
        <v>52</v>
      </c>
      <c r="D219" s="103"/>
      <c r="E219" s="41"/>
      <c r="F219" s="20"/>
      <c r="G219" s="1"/>
      <c r="H219" s="11"/>
    </row>
    <row r="220" spans="1:8" ht="12.75">
      <c r="A220" s="3" t="s">
        <v>32</v>
      </c>
      <c r="B220" s="3">
        <v>92601</v>
      </c>
      <c r="C220" s="66" t="s">
        <v>48</v>
      </c>
      <c r="D220" s="17"/>
      <c r="E220" s="30"/>
      <c r="F220" s="1"/>
      <c r="G220" s="1"/>
      <c r="H220" s="11"/>
    </row>
    <row r="221" spans="1:8" ht="12.75">
      <c r="A221" s="4"/>
      <c r="B221" s="4"/>
      <c r="C221" s="68" t="s">
        <v>73</v>
      </c>
      <c r="D221" s="12"/>
      <c r="E221" s="30"/>
      <c r="F221" s="1"/>
      <c r="G221" s="1"/>
      <c r="H221" s="11"/>
    </row>
    <row r="222" spans="1:8" ht="36" customHeight="1">
      <c r="A222" s="14"/>
      <c r="B222" s="4"/>
      <c r="C222" s="71" t="s">
        <v>164</v>
      </c>
      <c r="D222" s="12">
        <v>33069</v>
      </c>
      <c r="E222" s="30">
        <v>0</v>
      </c>
      <c r="F222" s="1">
        <v>0</v>
      </c>
      <c r="G222" s="1"/>
      <c r="H222" s="11">
        <f>E222/D222</f>
        <v>0</v>
      </c>
    </row>
    <row r="223" spans="1:8" ht="12.75">
      <c r="A223" s="14"/>
      <c r="B223" s="4"/>
      <c r="C223" s="71" t="s">
        <v>134</v>
      </c>
      <c r="D223" s="12">
        <v>98874</v>
      </c>
      <c r="E223" s="30">
        <v>85850</v>
      </c>
      <c r="F223" s="1">
        <v>85850</v>
      </c>
      <c r="G223" s="1"/>
      <c r="H223" s="11">
        <f>E223/D223</f>
        <v>0.8682767967311933</v>
      </c>
    </row>
    <row r="224" spans="1:8" ht="15" customHeight="1">
      <c r="A224" s="4"/>
      <c r="B224" s="4"/>
      <c r="C224" s="94" t="s">
        <v>103</v>
      </c>
      <c r="D224" s="1">
        <f>SUM(D222:D223)</f>
        <v>131943</v>
      </c>
      <c r="E224" s="30">
        <f>SUM(E222:E223)</f>
        <v>85850</v>
      </c>
      <c r="F224" s="30">
        <f>SUM(F222:F223)</f>
        <v>85850</v>
      </c>
      <c r="G224" s="1"/>
      <c r="H224" s="11">
        <f>E224/D224</f>
        <v>0.6506597545909977</v>
      </c>
    </row>
    <row r="225" spans="1:8" ht="12.75">
      <c r="A225" s="4"/>
      <c r="B225" s="3">
        <v>92605</v>
      </c>
      <c r="C225" s="66" t="s">
        <v>31</v>
      </c>
      <c r="D225" s="17"/>
      <c r="E225" s="30"/>
      <c r="F225" s="1"/>
      <c r="G225" s="1"/>
      <c r="H225" s="11"/>
    </row>
    <row r="226" spans="1:8" ht="12.75">
      <c r="A226" s="4"/>
      <c r="B226" s="4"/>
      <c r="C226" s="68" t="s">
        <v>67</v>
      </c>
      <c r="D226" s="12"/>
      <c r="E226" s="30"/>
      <c r="F226" s="1"/>
      <c r="G226" s="1"/>
      <c r="H226" s="11"/>
    </row>
    <row r="227" spans="1:8" ht="12.75">
      <c r="A227" s="14"/>
      <c r="B227" s="4"/>
      <c r="C227" s="71" t="s">
        <v>68</v>
      </c>
      <c r="D227" s="12"/>
      <c r="E227" s="99">
        <v>5600</v>
      </c>
      <c r="F227" s="33">
        <v>5600</v>
      </c>
      <c r="G227" s="33"/>
      <c r="H227" s="11"/>
    </row>
    <row r="228" spans="1:8" ht="38.25">
      <c r="A228" s="14"/>
      <c r="B228" s="4"/>
      <c r="C228" s="71" t="s">
        <v>189</v>
      </c>
      <c r="D228" s="12">
        <v>36000</v>
      </c>
      <c r="E228" s="61">
        <v>36000</v>
      </c>
      <c r="F228" s="38">
        <v>36000</v>
      </c>
      <c r="G228" s="33"/>
      <c r="H228" s="11">
        <f>E228/D228</f>
        <v>1</v>
      </c>
    </row>
    <row r="229" spans="1:8" ht="12.75">
      <c r="A229" s="14"/>
      <c r="B229" s="4"/>
      <c r="C229" s="71" t="s">
        <v>151</v>
      </c>
      <c r="D229" s="12">
        <v>14050</v>
      </c>
      <c r="E229" s="99">
        <v>14100</v>
      </c>
      <c r="F229" s="33">
        <v>14100</v>
      </c>
      <c r="G229" s="33"/>
      <c r="H229" s="11">
        <f>E229/D229</f>
        <v>1.00355871886121</v>
      </c>
    </row>
    <row r="230" spans="1:8" ht="12.75">
      <c r="A230" s="14"/>
      <c r="B230" s="5"/>
      <c r="C230" s="71" t="s">
        <v>104</v>
      </c>
      <c r="D230" s="33">
        <f>SUM(D227:D229)</f>
        <v>50050</v>
      </c>
      <c r="E230" s="33">
        <f>SUM(E227:E229)</f>
        <v>55700</v>
      </c>
      <c r="F230" s="33">
        <f>SUM(F227:F229)</f>
        <v>55700</v>
      </c>
      <c r="G230" s="33"/>
      <c r="H230" s="11">
        <f>E230/D230</f>
        <v>1.112887112887113</v>
      </c>
    </row>
    <row r="231" spans="1:8" ht="12.75">
      <c r="A231" s="19">
        <v>926</v>
      </c>
      <c r="B231" s="44"/>
      <c r="C231" s="64" t="s">
        <v>131</v>
      </c>
      <c r="D231" s="20">
        <f>SUM(D230,D224)</f>
        <v>181993</v>
      </c>
      <c r="E231" s="41">
        <f>SUM(E230,E224)</f>
        <v>141550</v>
      </c>
      <c r="F231" s="20">
        <f>SUM(F230,F224)</f>
        <v>141550</v>
      </c>
      <c r="G231" s="1"/>
      <c r="H231" s="11">
        <f>E231/D231</f>
        <v>0.7777771672536856</v>
      </c>
    </row>
    <row r="232" spans="1:8" ht="16.5">
      <c r="A232" s="9"/>
      <c r="B232" s="6"/>
      <c r="C232" s="95" t="s">
        <v>30</v>
      </c>
      <c r="D232" s="20">
        <f>SUM(D231,D218,D200,D178,D172,D139,D131,D97,D93,D88,D81,D65,D58,D40,D35,D27,D20)</f>
        <v>19927736</v>
      </c>
      <c r="E232" s="20">
        <f>SUM(E231,E218,E200,E178,E172,E139,E131,E97,E93,E88,E81,E65,E58,E40,E35,E27,E20)</f>
        <v>20155319</v>
      </c>
      <c r="F232" s="20">
        <f>SUM(F231,F218,F200,F178,F172,F139,F131,F97,F93,F88,F81,F65,F58,F40,F35,F27,F20)</f>
        <v>17368039</v>
      </c>
      <c r="G232" s="20">
        <f>SUM(G231,G218,G200,G178,G172,G139,G131,G97,G93,G88,G81,G65,G58,G40,G35,G27,G20)</f>
        <v>2787280</v>
      </c>
      <c r="H232" s="11">
        <f>E232/D232</f>
        <v>1.0114204142407346</v>
      </c>
    </row>
  </sheetData>
  <mergeCells count="7">
    <mergeCell ref="H5:H6"/>
    <mergeCell ref="A5:A6"/>
    <mergeCell ref="F5:G5"/>
    <mergeCell ref="E5:E6"/>
    <mergeCell ref="C5:C6"/>
    <mergeCell ref="B5:B6"/>
    <mergeCell ref="D5:D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wojtek</cp:lastModifiedBy>
  <cp:lastPrinted>2004-11-12T08:14:52Z</cp:lastPrinted>
  <dcterms:created xsi:type="dcterms:W3CDTF">2000-09-21T07:22:22Z</dcterms:created>
  <dcterms:modified xsi:type="dcterms:W3CDTF">2004-11-12T08:28:05Z</dcterms:modified>
  <cp:category/>
  <cp:version/>
  <cp:contentType/>
  <cp:contentStatus/>
</cp:coreProperties>
</file>