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1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<sst xmlns="http://schemas.openxmlformats.org/spreadsheetml/2006/main" count="231" uniqueCount="145">
  <si>
    <t>Dział</t>
  </si>
  <si>
    <t>Rozdział</t>
  </si>
  <si>
    <t>Treść</t>
  </si>
  <si>
    <t xml:space="preserve">0 1008 </t>
  </si>
  <si>
    <t>0 1095</t>
  </si>
  <si>
    <t>Pozostała działalność</t>
  </si>
  <si>
    <t>Wydatki bieżące</t>
  </si>
  <si>
    <t>Drogi publiczne gminne</t>
  </si>
  <si>
    <t>Gospodarka gruntami i nieruchomościami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</si>
  <si>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</si>
  <si>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</si>
  <si>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</si>
  <si>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</si>
  <si>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</si>
  <si>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</si>
  <si>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Gimnazja</t>
  </si>
  <si>
    <t>Dowożenie uczniów do szkół</t>
  </si>
  <si>
    <t>Ośrodki pomocy społecznej</t>
  </si>
  <si>
    <t>Świetlice szkolne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</si>
  <si>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</si>
  <si>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</si>
  <si>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</si>
  <si>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</si>
  <si>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</si>
  <si>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Zadania w zakresie kultury fizycznej i sportu</t>
  </si>
  <si>
    <t xml:space="preserve"> </t>
  </si>
  <si>
    <t>Usługi opiekuńcze i specjalistyczne usługi opiekuńcze</t>
  </si>
  <si>
    <t>0 10</t>
  </si>
  <si>
    <t>Obiekty sportowe</t>
  </si>
  <si>
    <t>Urzędy naczelnych organów władzy państwowej , kontroli i ochrony prawa</t>
  </si>
  <si>
    <t>Obsługa papierów wartościowych, kredytów i pożyczek jednostek samorządu terytorialnego</t>
  </si>
  <si>
    <t>0 1030</t>
  </si>
  <si>
    <t>Izby rolnicze</t>
  </si>
  <si>
    <t>Wydatki bieżące, w  tym:</t>
  </si>
  <si>
    <t>Wydatki bieżące, w tym:</t>
  </si>
  <si>
    <t>Wydatki bieżące  , w tym:</t>
  </si>
  <si>
    <t>Wydatki bieżące , w tym:</t>
  </si>
  <si>
    <t>Wydatki bieżące, w tym</t>
  </si>
  <si>
    <t xml:space="preserve">Szkoły podstawowe </t>
  </si>
  <si>
    <t xml:space="preserve">Różne jednostki obsługi gospodarki mieszkaniowej </t>
  </si>
  <si>
    <t>Dokształcanie i doskonalenie nauczycieli</t>
  </si>
  <si>
    <t>Rezerwy ogólne i celowe</t>
  </si>
  <si>
    <t>Plany zagospodarowania przestrzennego</t>
  </si>
  <si>
    <t>Przedszkola</t>
  </si>
  <si>
    <t>Dodatki mieszkaniowe</t>
  </si>
  <si>
    <t>Pomoc materialna dla uczniów</t>
  </si>
  <si>
    <t xml:space="preserve">1. ZFŚS nauczycieli emerytów i rencistów </t>
  </si>
  <si>
    <t>2.Pomoc zdrowotna dla nauczycieli</t>
  </si>
  <si>
    <t xml:space="preserve">3.Nagrody dla uczniów , organizacja konkursów </t>
  </si>
  <si>
    <t>Promocja jednostek samorządu terytorialnego</t>
  </si>
  <si>
    <t>Wydatki majątkowe</t>
  </si>
  <si>
    <t xml:space="preserve">Pobór podatków , opłat i niepodatkowych należności budżetowych </t>
  </si>
  <si>
    <t>0 1010</t>
  </si>
  <si>
    <t>wynagrodzenia i pochodne od wynagrodzeń:</t>
  </si>
  <si>
    <t>0 20</t>
  </si>
  <si>
    <t>0 2001</t>
  </si>
  <si>
    <t>Gospodarka leśna</t>
  </si>
  <si>
    <t xml:space="preserve">Wydatki bieżące                   </t>
  </si>
  <si>
    <t>wynagrodzenia i pochodne od wynagrodzeń</t>
  </si>
  <si>
    <t>Cmentarze</t>
  </si>
  <si>
    <t xml:space="preserve">wynagrodzenia i pochodne od wynagrodzeń       </t>
  </si>
  <si>
    <t>dotacje</t>
  </si>
  <si>
    <t xml:space="preserve">wynagrodzenia i pochodne od wynagrodzeń                   </t>
  </si>
  <si>
    <t>wynagrodzenia i pochodne od wynagrodzeń,</t>
  </si>
  <si>
    <t>Gospodarka odpadami</t>
  </si>
  <si>
    <t xml:space="preserve">Wydatki bieżące, w tym  </t>
  </si>
  <si>
    <t>Wynagrodzenia i pochodne od wynagrodzeń</t>
  </si>
  <si>
    <t>Licea ogólnokształcące</t>
  </si>
  <si>
    <t>Infrastruktura wodociągowa i sanitacyjna wsi</t>
  </si>
  <si>
    <t xml:space="preserve">dotacje                                         </t>
  </si>
  <si>
    <t>1. Budowa sieci kanalizacji sanitarnej w Wierzbicy Górnej II etap i Gierałcicach</t>
  </si>
  <si>
    <t>4. Budowa wodociągu w Świniarach Małych</t>
  </si>
  <si>
    <t>1.Przebudowa ul.Polnej w Wołczynie</t>
  </si>
  <si>
    <t xml:space="preserve">Wydatki bieżące </t>
  </si>
  <si>
    <t xml:space="preserve">wynagrodzenia i pochodne od wynagrodzeń </t>
  </si>
  <si>
    <t xml:space="preserve">Przeciwdziałanie alkoholizmowi </t>
  </si>
  <si>
    <t>wydatki bieżące</t>
  </si>
  <si>
    <t xml:space="preserve">wydatki bieżące </t>
  </si>
  <si>
    <t xml:space="preserve">dotacje                                                   </t>
  </si>
  <si>
    <t xml:space="preserve">dotacje                                                                    </t>
  </si>
  <si>
    <t>`</t>
  </si>
  <si>
    <t>3.Budowa sieci wodociągowej Duczów Mały-Jedliska i Wąsice</t>
  </si>
  <si>
    <t>załącznik nr 2</t>
  </si>
  <si>
    <t>Oddziały przedszkolne w szkołach podstawowych</t>
  </si>
  <si>
    <t>Stołówki szkolne</t>
  </si>
  <si>
    <t>4.Dofinansowanie pracodawcom kosztów przygotowania zawodowego młodocianych pracowników</t>
  </si>
  <si>
    <t>Melioracje wodne</t>
  </si>
  <si>
    <t>Świadczenia rodzinne , zaliczka alimentacyjna oraz składki na ubezpieczenia emerytalne i rentowe z ubezpieczenia społecznego</t>
  </si>
  <si>
    <t>Zasiłki i pomoc w naturze oraz składki na ubezpieczenia emerytalne i rentowe</t>
  </si>
  <si>
    <t>PLAN WYDATKÓW BUDŻETOWYCH NA 2009 r.</t>
  </si>
  <si>
    <t>Plan na 2009r.</t>
  </si>
  <si>
    <t>Uzbrojenie w sieci osiedle domów jednorodzinnych przy ul. Poznańskiej w Wołczynie</t>
  </si>
  <si>
    <t>Wydatki bieżące:</t>
  </si>
  <si>
    <t>Wydatki ogółem</t>
  </si>
  <si>
    <t>Rolnictwo i łowiectwo</t>
  </si>
  <si>
    <t>Leśnictwo</t>
  </si>
  <si>
    <t>Gospodarka mieszkaniowa</t>
  </si>
  <si>
    <t>Wytwarzanie i zaopatrywanie w energie elektryczna, gaz i wodę</t>
  </si>
  <si>
    <t>Administracja publiczna</t>
  </si>
  <si>
    <t>Urzędy naczelnych organów władzy państwowej, kontroli i ochrony prawa oraz sądownictwa</t>
  </si>
  <si>
    <t>Bezpieczeństwo publiczne i ochrona przeciwpożarowa</t>
  </si>
  <si>
    <t>Obsług długu publicznego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</si>
  <si>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</si>
  <si>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</si>
  <si>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</si>
  <si>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</si>
  <si>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</si>
  <si>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</si>
  <si>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</si>
  <si>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 xml:space="preserve">Wydatki bieżące,  w tym </t>
  </si>
  <si>
    <t>Zarząd gminnym wysypiskiem śmieci</t>
  </si>
  <si>
    <t>Rekultywacja miejskiego składowiska odpadów komunalnych</t>
  </si>
  <si>
    <t>2.Budowa drogi dojazdowej do gruntów  rolnych w miejscowości Wąsice</t>
  </si>
  <si>
    <t>3.Odbudowa mostu na Czarnej Wodzie w Duczowie Małym</t>
  </si>
  <si>
    <t>4.Przebudowa ul.Harcerskiej w Wołczynie</t>
  </si>
  <si>
    <t>6.Przebudowa ul. Przyjaciół w Wołczynie</t>
  </si>
  <si>
    <t>7.Przebudowa ul. Dzierżona w Wołczynie</t>
  </si>
  <si>
    <t>Obrona narodowa</t>
  </si>
  <si>
    <t>Pozostałe wydatki obronne</t>
  </si>
  <si>
    <t>Obsługa długu (odsetki od kredytów)</t>
  </si>
  <si>
    <t>Zakup samochodu dla OSP</t>
  </si>
  <si>
    <t xml:space="preserve">Łącznie wydatki </t>
  </si>
  <si>
    <t>Wydatki majątkowe:</t>
  </si>
  <si>
    <t>Modernizacja systemu oświetlenia dróg na terenie gminy Wołczyn</t>
  </si>
  <si>
    <t>Wydatki bieżące-rezerwa ogólna-20000, rezerwa celowa (zarządzanie kryzysowe)-5000</t>
  </si>
  <si>
    <t>Składki na ubezpieczenia zdrowotne opłacane za osoby pobierające niektóre świadczenia z pomocy społecznej oraz niektóre świadczenia rodzinne oraz osoby uczestniczące w zajęciach w centrum integracji społecznej</t>
  </si>
  <si>
    <t>Gospodarka komunalna i ochrona środowiska</t>
  </si>
  <si>
    <t>Budowa zaplecza socjalnego w świetlicy wiejskiej w Skałągach</t>
  </si>
  <si>
    <t>2.Budowa sieci kanalizacji sanitarnej w Ligocie Wołczyńskiej</t>
  </si>
  <si>
    <t>5.Budowa wodociągu do miejscowości Bruny -Kolonie Jędrzejowice i Chomącko</t>
  </si>
  <si>
    <t>6.Modernizacja ujęcia wody w Krzywiczynach</t>
  </si>
  <si>
    <t>Transport i łączność</t>
  </si>
  <si>
    <t>5.Przebudowa ul.Ogrodowej z łącznikiem do ul. Byczyńskiej w Wołczynie</t>
  </si>
  <si>
    <t>8.Przebudowa ul. Kołłątaja w Wołczynie</t>
  </si>
  <si>
    <t>Działalność usługowa</t>
  </si>
  <si>
    <t>Budowa cmentarza komunalnego w Wołczynie</t>
  </si>
  <si>
    <t>Różne rozliczenia</t>
  </si>
  <si>
    <t xml:space="preserve">Dochody od osób prawnych, od osób fizycznych i od innych jednostek nieposiadających osobowosci prawnej oraz wydatki związane z ich poborem </t>
  </si>
  <si>
    <t>1." Moje boisko  Orlik 2012"</t>
  </si>
  <si>
    <t>2.Modernizacja boisk sportowych z zapleczem w Wierzbicy Górnej</t>
  </si>
  <si>
    <t>Wydatki majatkowe</t>
  </si>
  <si>
    <t>Wykup działek pod  boisko sportowe w Ligocie Wołczyńskiej</t>
  </si>
  <si>
    <t>9. Przebudowa drogi gminnej nr 100435o (ul.Parkowej) w miejscowosci Skałągi</t>
  </si>
  <si>
    <t>do uchwały Rady Miejskiej w Wołczynie nr XXV/206/2008</t>
  </si>
  <si>
    <t>z dnia 29.12.2008r.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</si>
</sst>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1" fontId="1" fillId="0" borderId="2" xfId="0" applyNumberFormat="1" applyFont="1" applyBorder="1" applyAlignment="1">
      <alignment vertical="top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top" wrapText="1"/>
    </xf>
    <xf numFmtId="1" fontId="5" fillId="0" borderId="2" xfId="0" applyNumberFormat="1" applyFont="1" applyBorder="1" applyAlignment="1">
      <alignment vertical="top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7" fillId="0" borderId="0" xfId="0" applyFont="1" applyAlignment="1">
      <alignment/>
    </xf>
    <xf numFmtId="9" fontId="6" fillId="0" borderId="2" xfId="17" applyFont="1" applyBorder="1" applyAlignment="1">
      <alignment wrapText="1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1" fontId="5" fillId="0" borderId="2" xfId="0" applyNumberFormat="1" applyFont="1" applyBorder="1" applyAlignment="1">
      <alignment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/>
    </xf>
    <xf numFmtId="1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2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6.00390625" style="0" bestFit="1" customWidth="1"/>
    <col min="2" max="2" width="7.25390625" style="0" customWidth="1"/>
    <col min="3" max="3" width="41.625" style="0" customWidth="1"/>
    <col min="4" max="4" width="15.375" style="0" customWidth="1"/>
    <col min="5" max="5" width="8.875" style="0" hidden="1" customWidth="1"/>
  </cols>
  <sheetData>
    <row r="1" ht="12.75">
      <c r="C1" s="2" t="s">
        <v>82</v>
      </c>
    </row>
    <row r="2" ht="12.75">
      <c r="C2" s="2" t="s">
        <v>143</v>
      </c>
    </row>
    <row r="3" ht="12.75">
      <c r="C3" s="2" t="s">
        <v>144</v>
      </c>
    </row>
    <row r="4" spans="1:4" ht="12.75">
      <c r="A4" s="2"/>
      <c r="B4" s="2"/>
      <c r="C4" s="3"/>
      <c r="D4" s="2"/>
    </row>
    <row r="5" spans="1:4" ht="15.75">
      <c r="A5" s="2"/>
      <c r="B5" s="2"/>
      <c r="C5" s="18" t="s">
        <v>89</v>
      </c>
      <c r="D5" s="2"/>
    </row>
    <row r="6" spans="1:5" ht="45" customHeight="1">
      <c r="A6" s="5" t="s">
        <v>0</v>
      </c>
      <c r="B6" s="5" t="s">
        <v>1</v>
      </c>
      <c r="C6" s="5" t="s">
        <v>2</v>
      </c>
      <c r="D6" s="6" t="s">
        <v>90</v>
      </c>
      <c r="E6" s="1"/>
    </row>
    <row r="7" spans="1:5" ht="12.75">
      <c r="A7" s="7">
        <v>1</v>
      </c>
      <c r="B7" s="4">
        <v>2</v>
      </c>
      <c r="C7" s="8">
        <v>3</v>
      </c>
      <c r="D7" s="4">
        <v>5</v>
      </c>
      <c r="E7" s="1"/>
    </row>
    <row r="8" spans="1:5" ht="18.75">
      <c r="A8" s="38"/>
      <c r="B8" s="38"/>
      <c r="C8" s="39" t="s">
        <v>93</v>
      </c>
      <c r="D8" s="40">
        <f>D9+D25+D28+D32+D45+D52+D60+D74+D81+D94+D98+D102+D105+D135+D143+D162+D166+D172+D188+D199+D78</f>
        <v>31605377</v>
      </c>
      <c r="E8" s="1"/>
    </row>
    <row r="9" spans="1:5" ht="15.75">
      <c r="A9" s="41" t="s">
        <v>27</v>
      </c>
      <c r="B9" s="41"/>
      <c r="C9" s="41" t="s">
        <v>94</v>
      </c>
      <c r="D9" s="42">
        <f>D10+D13+D21+D23</f>
        <v>2119270</v>
      </c>
      <c r="E9" s="1"/>
    </row>
    <row r="10" spans="1:5" ht="15.75">
      <c r="A10" s="19" t="s">
        <v>25</v>
      </c>
      <c r="B10" s="32" t="s">
        <v>3</v>
      </c>
      <c r="C10" s="23" t="s">
        <v>86</v>
      </c>
      <c r="D10" s="19">
        <f>D11</f>
        <v>84270</v>
      </c>
      <c r="E10" s="1"/>
    </row>
    <row r="11" spans="1:5" ht="15.75">
      <c r="A11" s="19"/>
      <c r="B11" s="32"/>
      <c r="C11" s="20" t="s">
        <v>34</v>
      </c>
      <c r="D11" s="19">
        <v>84270</v>
      </c>
      <c r="E11" s="1"/>
    </row>
    <row r="12" spans="1:5" ht="15.75">
      <c r="A12" s="19"/>
      <c r="B12" s="32"/>
      <c r="C12" s="15" t="s">
        <v>53</v>
      </c>
      <c r="D12" s="9">
        <v>79670</v>
      </c>
      <c r="E12" s="1"/>
    </row>
    <row r="13" spans="1:5" ht="27" customHeight="1">
      <c r="A13" s="19"/>
      <c r="B13" s="32" t="s">
        <v>52</v>
      </c>
      <c r="C13" s="31" t="s">
        <v>68</v>
      </c>
      <c r="D13" s="19">
        <f>D14</f>
        <v>2003500</v>
      </c>
      <c r="E13" s="1"/>
    </row>
    <row r="14" spans="1:5" ht="15.75">
      <c r="A14" s="19"/>
      <c r="B14" s="32"/>
      <c r="C14" s="20" t="s">
        <v>50</v>
      </c>
      <c r="D14" s="19">
        <f>D15+D16+D17+D18+D19+D20</f>
        <v>2003500</v>
      </c>
      <c r="E14" s="1"/>
    </row>
    <row r="15" spans="1:5" ht="26.25">
      <c r="A15" s="19"/>
      <c r="B15" s="32"/>
      <c r="C15" s="15" t="s">
        <v>70</v>
      </c>
      <c r="D15" s="9">
        <v>1000000</v>
      </c>
      <c r="E15" s="1"/>
    </row>
    <row r="16" spans="1:5" ht="26.25">
      <c r="A16" s="19"/>
      <c r="B16" s="32"/>
      <c r="C16" s="15" t="s">
        <v>128</v>
      </c>
      <c r="D16" s="9">
        <v>31000</v>
      </c>
      <c r="E16" s="1"/>
    </row>
    <row r="17" spans="1:5" ht="26.25">
      <c r="A17" s="19"/>
      <c r="B17" s="32"/>
      <c r="C17" s="15" t="s">
        <v>81</v>
      </c>
      <c r="D17" s="9">
        <v>62500</v>
      </c>
      <c r="E17" s="1"/>
    </row>
    <row r="18" spans="1:5" ht="15.75">
      <c r="A18" s="19"/>
      <c r="B18" s="32"/>
      <c r="C18" s="15" t="s">
        <v>71</v>
      </c>
      <c r="D18" s="9">
        <v>300000</v>
      </c>
      <c r="E18" s="1"/>
    </row>
    <row r="19" spans="1:5" ht="26.25">
      <c r="A19" s="19"/>
      <c r="B19" s="32"/>
      <c r="C19" s="15" t="s">
        <v>129</v>
      </c>
      <c r="D19" s="9">
        <v>250000</v>
      </c>
      <c r="E19" s="1"/>
    </row>
    <row r="20" spans="1:5" ht="15.75">
      <c r="A20" s="19"/>
      <c r="B20" s="32"/>
      <c r="C20" s="15" t="s">
        <v>130</v>
      </c>
      <c r="D20" s="9">
        <v>360000</v>
      </c>
      <c r="E20" s="1"/>
    </row>
    <row r="21" spans="1:5" ht="15.75">
      <c r="A21" s="19"/>
      <c r="B21" s="32" t="s">
        <v>31</v>
      </c>
      <c r="C21" s="20" t="s">
        <v>32</v>
      </c>
      <c r="D21" s="19">
        <f>D22</f>
        <v>28000</v>
      </c>
      <c r="E21" s="1"/>
    </row>
    <row r="22" spans="1:5" ht="15.75">
      <c r="A22" s="19"/>
      <c r="B22" s="32"/>
      <c r="C22" s="20" t="s">
        <v>6</v>
      </c>
      <c r="D22" s="19">
        <v>28000</v>
      </c>
      <c r="E22" s="1"/>
    </row>
    <row r="23" spans="1:5" ht="15.75">
      <c r="A23" s="19"/>
      <c r="B23" s="32" t="s">
        <v>4</v>
      </c>
      <c r="C23" s="23" t="s">
        <v>5</v>
      </c>
      <c r="D23" s="19">
        <f>D24</f>
        <v>3500</v>
      </c>
      <c r="E23" s="1"/>
    </row>
    <row r="24" spans="1:5" ht="14.25" customHeight="1">
      <c r="A24" s="19"/>
      <c r="B24" s="32"/>
      <c r="C24" s="20" t="s">
        <v>6</v>
      </c>
      <c r="D24" s="21">
        <v>3500</v>
      </c>
      <c r="E24" s="1"/>
    </row>
    <row r="25" spans="1:5" ht="15.75">
      <c r="A25" s="42" t="s">
        <v>54</v>
      </c>
      <c r="B25" s="43"/>
      <c r="C25" s="44" t="s">
        <v>95</v>
      </c>
      <c r="D25" s="43">
        <f>D26</f>
        <v>13000</v>
      </c>
      <c r="E25" s="11"/>
    </row>
    <row r="26" spans="1:5" ht="15.75">
      <c r="A26" s="19"/>
      <c r="B26" s="32" t="s">
        <v>55</v>
      </c>
      <c r="C26" s="23" t="s">
        <v>56</v>
      </c>
      <c r="D26" s="19">
        <f>D27</f>
        <v>13000</v>
      </c>
      <c r="E26" s="11"/>
    </row>
    <row r="27" spans="1:5" ht="15.75">
      <c r="A27" s="19"/>
      <c r="B27" s="19"/>
      <c r="C27" s="20" t="s">
        <v>6</v>
      </c>
      <c r="D27" s="19">
        <v>13000</v>
      </c>
      <c r="E27" s="11"/>
    </row>
    <row r="28" spans="1:5" ht="31.5">
      <c r="A28" s="43">
        <v>400</v>
      </c>
      <c r="B28" s="43"/>
      <c r="C28" s="44" t="s">
        <v>97</v>
      </c>
      <c r="D28" s="43">
        <f>D29</f>
        <v>270000</v>
      </c>
      <c r="E28" s="11"/>
    </row>
    <row r="29" spans="1:5" ht="15.75">
      <c r="A29" s="19"/>
      <c r="B29" s="19">
        <v>40095</v>
      </c>
      <c r="C29" s="23" t="s">
        <v>5</v>
      </c>
      <c r="D29" s="19">
        <f>D30</f>
        <v>270000</v>
      </c>
      <c r="E29" s="11"/>
    </row>
    <row r="30" spans="1:5" ht="15.75">
      <c r="A30" s="19"/>
      <c r="B30" s="19"/>
      <c r="C30" s="20" t="s">
        <v>50</v>
      </c>
      <c r="D30" s="19">
        <f>D31</f>
        <v>270000</v>
      </c>
      <c r="E30" s="11"/>
    </row>
    <row r="31" spans="1:5" ht="27.75" customHeight="1">
      <c r="A31" s="19"/>
      <c r="B31" s="19"/>
      <c r="C31" s="15" t="s">
        <v>91</v>
      </c>
      <c r="D31" s="9">
        <v>270000</v>
      </c>
      <c r="E31" s="11"/>
    </row>
    <row r="32" spans="1:4" ht="15.75">
      <c r="A32" s="43">
        <v>600</v>
      </c>
      <c r="B32" s="43"/>
      <c r="C32" s="44" t="s">
        <v>131</v>
      </c>
      <c r="D32" s="43">
        <f>D33</f>
        <v>1844000</v>
      </c>
    </row>
    <row r="33" spans="1:4" ht="15.75">
      <c r="A33" s="19" t="s">
        <v>25</v>
      </c>
      <c r="B33" s="19">
        <v>60016</v>
      </c>
      <c r="C33" s="23" t="s">
        <v>7</v>
      </c>
      <c r="D33" s="19">
        <f>D34+D35</f>
        <v>1844000</v>
      </c>
    </row>
    <row r="34" spans="1:4" ht="15.75">
      <c r="A34" s="19"/>
      <c r="B34" s="19"/>
      <c r="C34" s="20" t="s">
        <v>57</v>
      </c>
      <c r="D34" s="24">
        <f>199200+50000+1500</f>
        <v>250700</v>
      </c>
    </row>
    <row r="35" spans="1:4" ht="13.5" customHeight="1">
      <c r="A35" s="19"/>
      <c r="B35" s="19"/>
      <c r="C35" s="20" t="s">
        <v>50</v>
      </c>
      <c r="D35" s="25">
        <f>D36+D37+D38+D39+D40+D41+D42+D44+D43</f>
        <v>1593300</v>
      </c>
    </row>
    <row r="36" spans="1:4" ht="13.5" customHeight="1">
      <c r="A36" s="19"/>
      <c r="B36" s="19"/>
      <c r="C36" s="15" t="s">
        <v>72</v>
      </c>
      <c r="D36" s="10">
        <v>33900</v>
      </c>
    </row>
    <row r="37" spans="1:4" ht="27.75" customHeight="1">
      <c r="A37" s="19"/>
      <c r="B37" s="19"/>
      <c r="C37" s="15" t="s">
        <v>112</v>
      </c>
      <c r="D37" s="10">
        <v>112500</v>
      </c>
    </row>
    <row r="38" spans="1:4" ht="28.5" customHeight="1">
      <c r="A38" s="19"/>
      <c r="B38" s="19"/>
      <c r="C38" s="15" t="s">
        <v>113</v>
      </c>
      <c r="D38" s="10">
        <v>115000</v>
      </c>
    </row>
    <row r="39" spans="1:4" ht="13.5" customHeight="1">
      <c r="A39" s="19"/>
      <c r="B39" s="19"/>
      <c r="C39" s="15" t="s">
        <v>114</v>
      </c>
      <c r="D39" s="10">
        <v>13750</v>
      </c>
    </row>
    <row r="40" spans="1:4" ht="27" customHeight="1">
      <c r="A40" s="19"/>
      <c r="B40" s="19"/>
      <c r="C40" s="15" t="s">
        <v>132</v>
      </c>
      <c r="D40" s="10">
        <v>1000000</v>
      </c>
    </row>
    <row r="41" spans="1:4" ht="13.5" customHeight="1">
      <c r="A41" s="19"/>
      <c r="B41" s="19"/>
      <c r="C41" s="15" t="s">
        <v>115</v>
      </c>
      <c r="D41" s="10">
        <v>13750</v>
      </c>
    </row>
    <row r="42" spans="1:4" ht="13.5" customHeight="1">
      <c r="A42" s="19"/>
      <c r="B42" s="19"/>
      <c r="C42" s="15" t="s">
        <v>116</v>
      </c>
      <c r="D42" s="10">
        <v>45000</v>
      </c>
    </row>
    <row r="43" spans="1:4" ht="13.5" customHeight="1">
      <c r="A43" s="19"/>
      <c r="B43" s="19"/>
      <c r="C43" s="15" t="s">
        <v>133</v>
      </c>
      <c r="D43" s="10">
        <v>59400</v>
      </c>
    </row>
    <row r="44" spans="1:4" ht="29.25" customHeight="1">
      <c r="A44" s="19"/>
      <c r="B44" s="19"/>
      <c r="C44" s="15" t="s">
        <v>142</v>
      </c>
      <c r="D44" s="10">
        <v>200000</v>
      </c>
    </row>
    <row r="45" spans="1:4" ht="15.75">
      <c r="A45" s="43">
        <v>700</v>
      </c>
      <c r="B45" s="43"/>
      <c r="C45" s="44" t="s">
        <v>96</v>
      </c>
      <c r="D45" s="43">
        <f>D46+D48</f>
        <v>266730</v>
      </c>
    </row>
    <row r="46" spans="1:4" ht="31.5">
      <c r="A46" s="19" t="s">
        <v>25</v>
      </c>
      <c r="B46" s="19">
        <v>70004</v>
      </c>
      <c r="C46" s="23" t="s">
        <v>39</v>
      </c>
      <c r="D46" s="19">
        <f>D47</f>
        <v>150000</v>
      </c>
    </row>
    <row r="47" spans="1:4" ht="15.75">
      <c r="A47" s="19"/>
      <c r="B47" s="19"/>
      <c r="C47" s="20" t="s">
        <v>6</v>
      </c>
      <c r="D47" s="19">
        <v>150000</v>
      </c>
    </row>
    <row r="48" spans="1:4" ht="20.25" customHeight="1">
      <c r="A48" s="19"/>
      <c r="B48" s="19">
        <v>70005</v>
      </c>
      <c r="C48" s="23" t="s">
        <v>8</v>
      </c>
      <c r="D48" s="19">
        <f>D49+D50</f>
        <v>116730</v>
      </c>
    </row>
    <row r="49" spans="1:4" ht="15" customHeight="1">
      <c r="A49" s="19"/>
      <c r="B49" s="19"/>
      <c r="C49" s="20" t="s">
        <v>6</v>
      </c>
      <c r="D49" s="19">
        <f>74000+42730-17000</f>
        <v>99730</v>
      </c>
    </row>
    <row r="50" spans="1:4" ht="15" customHeight="1">
      <c r="A50" s="19"/>
      <c r="B50" s="19"/>
      <c r="C50" s="20" t="s">
        <v>140</v>
      </c>
      <c r="D50" s="19">
        <f>D51</f>
        <v>17000</v>
      </c>
    </row>
    <row r="51" spans="1:4" ht="27.75" customHeight="1">
      <c r="A51" s="19"/>
      <c r="B51" s="19"/>
      <c r="C51" s="15" t="s">
        <v>141</v>
      </c>
      <c r="D51" s="19">
        <v>17000</v>
      </c>
    </row>
    <row r="52" spans="1:4" ht="15.75">
      <c r="A52" s="43">
        <v>710</v>
      </c>
      <c r="B52" s="43"/>
      <c r="C52" s="44" t="s">
        <v>134</v>
      </c>
      <c r="D52" s="43">
        <f>D53+D56</f>
        <v>152000</v>
      </c>
    </row>
    <row r="53" spans="1:4" ht="21" customHeight="1">
      <c r="A53" s="19" t="s">
        <v>25</v>
      </c>
      <c r="B53" s="19">
        <v>71004</v>
      </c>
      <c r="C53" s="23" t="s">
        <v>42</v>
      </c>
      <c r="D53" s="19">
        <f>D54</f>
        <v>35000</v>
      </c>
    </row>
    <row r="54" spans="1:4" ht="18" customHeight="1">
      <c r="A54" s="19"/>
      <c r="B54" s="19"/>
      <c r="C54" s="20" t="s">
        <v>34</v>
      </c>
      <c r="D54" s="19">
        <v>35000</v>
      </c>
    </row>
    <row r="55" spans="1:4" ht="18" customHeight="1">
      <c r="A55" s="19"/>
      <c r="B55" s="19"/>
      <c r="C55" s="15" t="s">
        <v>58</v>
      </c>
      <c r="D55" s="14">
        <v>25000</v>
      </c>
    </row>
    <row r="56" spans="1:4" ht="15.75">
      <c r="A56" s="19"/>
      <c r="B56" s="19">
        <v>71035</v>
      </c>
      <c r="C56" s="23" t="s">
        <v>59</v>
      </c>
      <c r="D56" s="19">
        <f>D57+D58</f>
        <v>117000</v>
      </c>
    </row>
    <row r="57" spans="1:4" ht="13.5" customHeight="1">
      <c r="A57" s="19"/>
      <c r="B57" s="19"/>
      <c r="C57" s="20" t="s">
        <v>6</v>
      </c>
      <c r="D57" s="21">
        <v>27000</v>
      </c>
    </row>
    <row r="58" spans="1:4" ht="14.25" customHeight="1">
      <c r="A58" s="19"/>
      <c r="B58" s="19"/>
      <c r="C58" s="20" t="s">
        <v>50</v>
      </c>
      <c r="D58" s="19">
        <f>D59</f>
        <v>90000</v>
      </c>
    </row>
    <row r="59" spans="1:4" ht="14.25" customHeight="1">
      <c r="A59" s="19"/>
      <c r="B59" s="19"/>
      <c r="C59" s="15" t="s">
        <v>135</v>
      </c>
      <c r="D59" s="14">
        <v>90000</v>
      </c>
    </row>
    <row r="60" spans="1:4" ht="19.5" customHeight="1">
      <c r="A60" s="43">
        <v>750</v>
      </c>
      <c r="B60" s="43"/>
      <c r="C60" s="44" t="s">
        <v>98</v>
      </c>
      <c r="D60" s="43">
        <f>D61+D64+D66+D69+D72</f>
        <v>3329195</v>
      </c>
    </row>
    <row r="61" spans="1:4" ht="15.75">
      <c r="A61" s="19" t="s">
        <v>25</v>
      </c>
      <c r="B61" s="19">
        <v>75011</v>
      </c>
      <c r="C61" s="23" t="s">
        <v>9</v>
      </c>
      <c r="D61" s="19">
        <f>D62</f>
        <v>94195</v>
      </c>
    </row>
    <row r="62" spans="1:4" ht="15.75">
      <c r="A62" s="19"/>
      <c r="B62" s="19"/>
      <c r="C62" s="20" t="s">
        <v>34</v>
      </c>
      <c r="D62" s="21">
        <v>94195</v>
      </c>
    </row>
    <row r="63" spans="1:4" ht="17.25" customHeight="1">
      <c r="A63" s="19"/>
      <c r="B63" s="19"/>
      <c r="C63" s="15" t="s">
        <v>58</v>
      </c>
      <c r="D63" s="14">
        <v>94195</v>
      </c>
    </row>
    <row r="64" spans="1:4" ht="31.5">
      <c r="A64" s="19"/>
      <c r="B64" s="19">
        <v>75022</v>
      </c>
      <c r="C64" s="23" t="s">
        <v>10</v>
      </c>
      <c r="D64" s="19">
        <f>D65</f>
        <v>120000</v>
      </c>
    </row>
    <row r="65" spans="1:4" ht="16.5" customHeight="1">
      <c r="A65" s="19"/>
      <c r="B65" s="19"/>
      <c r="C65" s="20" t="s">
        <v>6</v>
      </c>
      <c r="D65" s="21">
        <v>120000</v>
      </c>
    </row>
    <row r="66" spans="1:4" ht="27.75" customHeight="1">
      <c r="A66" s="19"/>
      <c r="B66" s="19">
        <v>75023</v>
      </c>
      <c r="C66" s="23" t="s">
        <v>11</v>
      </c>
      <c r="D66" s="19">
        <f>D67</f>
        <v>2979000</v>
      </c>
    </row>
    <row r="67" spans="1:4" ht="21" customHeight="1">
      <c r="A67" s="19"/>
      <c r="B67" s="19"/>
      <c r="C67" s="20" t="s">
        <v>34</v>
      </c>
      <c r="D67" s="21">
        <f>2980000-11000+10000</f>
        <v>2979000</v>
      </c>
    </row>
    <row r="68" spans="1:4" ht="14.25" customHeight="1">
      <c r="A68" s="19"/>
      <c r="B68" s="19"/>
      <c r="C68" s="15" t="s">
        <v>58</v>
      </c>
      <c r="D68" s="14">
        <v>2400000</v>
      </c>
    </row>
    <row r="69" spans="1:4" ht="28.5" customHeight="1">
      <c r="A69" s="19"/>
      <c r="B69" s="19">
        <v>75075</v>
      </c>
      <c r="C69" s="23" t="s">
        <v>49</v>
      </c>
      <c r="D69" s="19">
        <f>D70</f>
        <v>78700</v>
      </c>
    </row>
    <row r="70" spans="1:4" ht="15.75">
      <c r="A70" s="19"/>
      <c r="B70" s="19"/>
      <c r="C70" s="20" t="s">
        <v>109</v>
      </c>
      <c r="D70" s="21">
        <v>78700</v>
      </c>
    </row>
    <row r="71" spans="1:4" ht="15.75">
      <c r="A71" s="19"/>
      <c r="B71" s="19"/>
      <c r="C71" s="15" t="s">
        <v>58</v>
      </c>
      <c r="D71" s="14">
        <v>3000</v>
      </c>
    </row>
    <row r="72" spans="1:4" ht="15.75">
      <c r="A72" s="19"/>
      <c r="B72" s="19">
        <v>75095</v>
      </c>
      <c r="C72" s="23" t="s">
        <v>5</v>
      </c>
      <c r="D72" s="19">
        <f>D73</f>
        <v>57300</v>
      </c>
    </row>
    <row r="73" spans="1:4" ht="15.75" customHeight="1">
      <c r="A73" s="19"/>
      <c r="B73" s="19"/>
      <c r="C73" s="20" t="s">
        <v>73</v>
      </c>
      <c r="D73" s="21">
        <v>57300</v>
      </c>
    </row>
    <row r="74" spans="1:4" ht="56.25" customHeight="1">
      <c r="A74" s="43">
        <v>751</v>
      </c>
      <c r="B74" s="43"/>
      <c r="C74" s="44" t="s">
        <v>99</v>
      </c>
      <c r="D74" s="43">
        <f>D75</f>
        <v>2325</v>
      </c>
    </row>
    <row r="75" spans="1:4" ht="33" customHeight="1">
      <c r="A75" s="22"/>
      <c r="B75" s="19">
        <v>75101</v>
      </c>
      <c r="C75" s="23" t="s">
        <v>29</v>
      </c>
      <c r="D75" s="19">
        <f>D76</f>
        <v>2325</v>
      </c>
    </row>
    <row r="76" spans="1:4" ht="15.75">
      <c r="A76" s="22"/>
      <c r="B76" s="22"/>
      <c r="C76" s="20" t="s">
        <v>35</v>
      </c>
      <c r="D76" s="21">
        <v>2325</v>
      </c>
    </row>
    <row r="77" spans="1:4" ht="14.25" customHeight="1">
      <c r="A77" s="22"/>
      <c r="B77" s="22"/>
      <c r="C77" s="15" t="s">
        <v>58</v>
      </c>
      <c r="D77" s="14">
        <v>958</v>
      </c>
    </row>
    <row r="78" spans="1:4" ht="15.75">
      <c r="A78" s="43">
        <v>752</v>
      </c>
      <c r="B78" s="43"/>
      <c r="C78" s="44" t="s">
        <v>117</v>
      </c>
      <c r="D78" s="43">
        <f>D79</f>
        <v>1000</v>
      </c>
    </row>
    <row r="79" spans="1:4" ht="15.75">
      <c r="A79" s="22"/>
      <c r="B79" s="19">
        <v>75212</v>
      </c>
      <c r="C79" s="23" t="s">
        <v>118</v>
      </c>
      <c r="D79" s="19">
        <f>D80</f>
        <v>1000</v>
      </c>
    </row>
    <row r="80" spans="1:4" ht="15.75">
      <c r="A80" s="22"/>
      <c r="B80" s="22"/>
      <c r="C80" s="20" t="s">
        <v>6</v>
      </c>
      <c r="D80" s="21">
        <v>1000</v>
      </c>
    </row>
    <row r="81" spans="1:4" ht="28.5" customHeight="1">
      <c r="A81" s="43">
        <v>754</v>
      </c>
      <c r="B81" s="43"/>
      <c r="C81" s="44" t="s">
        <v>100</v>
      </c>
      <c r="D81" s="43">
        <f>D82+D87+D89+D92</f>
        <v>376800</v>
      </c>
    </row>
    <row r="82" spans="1:4" ht="15.75">
      <c r="A82" s="19" t="s">
        <v>25</v>
      </c>
      <c r="B82" s="19">
        <v>75412</v>
      </c>
      <c r="C82" s="23" t="s">
        <v>12</v>
      </c>
      <c r="D82" s="19">
        <f>D83+D85</f>
        <v>233800</v>
      </c>
    </row>
    <row r="83" spans="1:4" ht="15.75">
      <c r="A83" s="19"/>
      <c r="B83" s="19"/>
      <c r="C83" s="20" t="s">
        <v>37</v>
      </c>
      <c r="D83" s="21">
        <f>210000+3800</f>
        <v>213800</v>
      </c>
    </row>
    <row r="84" spans="1:4" ht="15.75">
      <c r="A84" s="19"/>
      <c r="B84" s="19"/>
      <c r="C84" s="16" t="s">
        <v>58</v>
      </c>
      <c r="D84" s="12">
        <v>45300</v>
      </c>
    </row>
    <row r="85" spans="1:4" ht="15.75">
      <c r="A85" s="19"/>
      <c r="B85" s="19"/>
      <c r="C85" s="26" t="s">
        <v>122</v>
      </c>
      <c r="D85" s="24">
        <f>D86</f>
        <v>20000</v>
      </c>
    </row>
    <row r="86" spans="1:4" ht="12.75" customHeight="1">
      <c r="A86" s="19"/>
      <c r="B86" s="19"/>
      <c r="C86" s="16" t="s">
        <v>120</v>
      </c>
      <c r="D86" s="12">
        <v>20000</v>
      </c>
    </row>
    <row r="87" spans="1:4" ht="15.75">
      <c r="A87" s="19"/>
      <c r="B87" s="19">
        <v>75414</v>
      </c>
      <c r="C87" s="23" t="s">
        <v>13</v>
      </c>
      <c r="D87" s="21">
        <f>D88</f>
        <v>1000</v>
      </c>
    </row>
    <row r="88" spans="1:4" ht="15.75">
      <c r="A88" s="19"/>
      <c r="B88" s="19"/>
      <c r="C88" s="20" t="s">
        <v>6</v>
      </c>
      <c r="D88" s="21">
        <v>1000</v>
      </c>
    </row>
    <row r="89" spans="1:4" ht="15.75">
      <c r="A89" s="19"/>
      <c r="B89" s="19">
        <v>75416</v>
      </c>
      <c r="C89" s="23" t="s">
        <v>14</v>
      </c>
      <c r="D89" s="19">
        <f>D90</f>
        <v>130000</v>
      </c>
    </row>
    <row r="90" spans="1:4" ht="15.75">
      <c r="A90" s="19"/>
      <c r="B90" s="19"/>
      <c r="C90" s="20" t="s">
        <v>34</v>
      </c>
      <c r="D90" s="21">
        <v>130000</v>
      </c>
    </row>
    <row r="91" spans="1:4" ht="15.75">
      <c r="A91" s="19"/>
      <c r="B91" s="19"/>
      <c r="C91" s="15" t="s">
        <v>58</v>
      </c>
      <c r="D91" s="14">
        <v>104100</v>
      </c>
    </row>
    <row r="92" spans="1:4" ht="15.75">
      <c r="A92" s="19"/>
      <c r="B92" s="19">
        <v>75495</v>
      </c>
      <c r="C92" s="23" t="s">
        <v>5</v>
      </c>
      <c r="D92" s="19">
        <f>D93</f>
        <v>12000</v>
      </c>
    </row>
    <row r="93" spans="1:4" ht="15.75">
      <c r="A93" s="19"/>
      <c r="B93" s="19"/>
      <c r="C93" s="20" t="s">
        <v>6</v>
      </c>
      <c r="D93" s="19">
        <f>10000+2000</f>
        <v>12000</v>
      </c>
    </row>
    <row r="94" spans="1:4" ht="60" customHeight="1">
      <c r="A94" s="43">
        <v>756</v>
      </c>
      <c r="B94" s="43"/>
      <c r="C94" s="44" t="s">
        <v>137</v>
      </c>
      <c r="D94" s="43">
        <f>D95</f>
        <v>120000</v>
      </c>
    </row>
    <row r="95" spans="1:4" ht="35.25" customHeight="1">
      <c r="A95" s="19"/>
      <c r="B95" s="19">
        <v>75647</v>
      </c>
      <c r="C95" s="23" t="s">
        <v>51</v>
      </c>
      <c r="D95" s="19">
        <f>D96</f>
        <v>120000</v>
      </c>
    </row>
    <row r="96" spans="1:4" ht="15.75" customHeight="1">
      <c r="A96" s="19"/>
      <c r="B96" s="19"/>
      <c r="C96" s="20" t="s">
        <v>34</v>
      </c>
      <c r="D96" s="21">
        <v>120000</v>
      </c>
    </row>
    <row r="97" spans="1:4" ht="13.5" customHeight="1">
      <c r="A97" s="19"/>
      <c r="B97" s="19"/>
      <c r="C97" s="15" t="s">
        <v>74</v>
      </c>
      <c r="D97" s="14">
        <v>35000</v>
      </c>
    </row>
    <row r="98" spans="1:4" ht="15" customHeight="1">
      <c r="A98" s="43">
        <v>757</v>
      </c>
      <c r="B98" s="43"/>
      <c r="C98" s="44" t="s">
        <v>101</v>
      </c>
      <c r="D98" s="43">
        <f>D99</f>
        <v>400000</v>
      </c>
    </row>
    <row r="99" spans="1:4" ht="47.25" customHeight="1">
      <c r="A99" s="22"/>
      <c r="B99" s="19">
        <v>75702</v>
      </c>
      <c r="C99" s="23" t="s">
        <v>30</v>
      </c>
      <c r="D99" s="19">
        <f>D100</f>
        <v>400000</v>
      </c>
    </row>
    <row r="100" spans="1:4" ht="15.75" customHeight="1">
      <c r="A100" s="22"/>
      <c r="B100" s="22"/>
      <c r="C100" s="20" t="s">
        <v>92</v>
      </c>
      <c r="D100" s="21">
        <v>400000</v>
      </c>
    </row>
    <row r="101" spans="1:4" ht="18" customHeight="1">
      <c r="A101" s="22"/>
      <c r="B101" s="22"/>
      <c r="C101" s="20" t="s">
        <v>119</v>
      </c>
      <c r="D101" s="14">
        <v>400000</v>
      </c>
    </row>
    <row r="102" spans="1:4" ht="15.75">
      <c r="A102" s="43">
        <v>758</v>
      </c>
      <c r="B102" s="43"/>
      <c r="C102" s="44" t="s">
        <v>136</v>
      </c>
      <c r="D102" s="43">
        <f>D103</f>
        <v>25000</v>
      </c>
    </row>
    <row r="103" spans="1:4" ht="15.75">
      <c r="A103" s="19"/>
      <c r="B103" s="19">
        <v>75818</v>
      </c>
      <c r="C103" s="23" t="s">
        <v>41</v>
      </c>
      <c r="D103" s="19">
        <f>D104</f>
        <v>25000</v>
      </c>
    </row>
    <row r="104" spans="1:4" ht="31.5" customHeight="1">
      <c r="A104" s="19"/>
      <c r="B104" s="19"/>
      <c r="C104" s="20" t="s">
        <v>124</v>
      </c>
      <c r="D104" s="21">
        <v>25000</v>
      </c>
    </row>
    <row r="105" spans="1:4" ht="15.75">
      <c r="A105" s="43">
        <v>801</v>
      </c>
      <c r="B105" s="43"/>
      <c r="C105" s="44" t="s">
        <v>102</v>
      </c>
      <c r="D105" s="43">
        <f>D106+D109+D112+D115+D118+D121+D124+D126+D129</f>
        <v>12376198</v>
      </c>
    </row>
    <row r="106" spans="1:4" ht="15.75">
      <c r="A106" s="19" t="s">
        <v>25</v>
      </c>
      <c r="B106" s="19">
        <v>80101</v>
      </c>
      <c r="C106" s="23" t="s">
        <v>38</v>
      </c>
      <c r="D106" s="19">
        <f>D107</f>
        <v>5988000</v>
      </c>
    </row>
    <row r="107" spans="1:4" ht="15.75">
      <c r="A107" s="19"/>
      <c r="B107" s="19"/>
      <c r="C107" s="20" t="s">
        <v>34</v>
      </c>
      <c r="D107" s="21">
        <f>5951700+35000+1300</f>
        <v>5988000</v>
      </c>
    </row>
    <row r="108" spans="1:4" ht="15.75">
      <c r="A108" s="19"/>
      <c r="B108" s="19"/>
      <c r="C108" s="16" t="s">
        <v>58</v>
      </c>
      <c r="D108" s="12">
        <v>5226000</v>
      </c>
    </row>
    <row r="109" spans="1:4" ht="29.25" customHeight="1">
      <c r="A109" s="19"/>
      <c r="B109" s="19">
        <v>80103</v>
      </c>
      <c r="C109" s="33" t="s">
        <v>83</v>
      </c>
      <c r="D109" s="25">
        <f>D110</f>
        <v>819390</v>
      </c>
    </row>
    <row r="110" spans="1:4" ht="15.75">
      <c r="A110" s="19"/>
      <c r="B110" s="19"/>
      <c r="C110" s="26" t="s">
        <v>34</v>
      </c>
      <c r="D110" s="27">
        <f>818920+470</f>
        <v>819390</v>
      </c>
    </row>
    <row r="111" spans="1:4" ht="15.75">
      <c r="A111" s="19"/>
      <c r="B111" s="19"/>
      <c r="C111" s="16" t="s">
        <v>58</v>
      </c>
      <c r="D111" s="12">
        <v>641000</v>
      </c>
    </row>
    <row r="112" spans="1:4" ht="15.75">
      <c r="A112" s="19"/>
      <c r="B112" s="19">
        <v>80104</v>
      </c>
      <c r="C112" s="23" t="s">
        <v>43</v>
      </c>
      <c r="D112" s="19">
        <f>D113</f>
        <v>906200</v>
      </c>
    </row>
    <row r="113" spans="1:4" ht="15.75">
      <c r="A113" s="19"/>
      <c r="B113" s="19"/>
      <c r="C113" s="20" t="s">
        <v>34</v>
      </c>
      <c r="D113" s="21">
        <f>901200+5000</f>
        <v>906200</v>
      </c>
    </row>
    <row r="114" spans="1:4" ht="15.75">
      <c r="A114" s="19"/>
      <c r="B114" s="19"/>
      <c r="C114" s="15" t="s">
        <v>58</v>
      </c>
      <c r="D114" s="14">
        <v>700000</v>
      </c>
    </row>
    <row r="115" spans="1:4" ht="15.75">
      <c r="A115" s="19"/>
      <c r="B115" s="19">
        <v>80110</v>
      </c>
      <c r="C115" s="23" t="s">
        <v>15</v>
      </c>
      <c r="D115" s="19">
        <f>D116</f>
        <v>3024000</v>
      </c>
    </row>
    <row r="116" spans="1:4" ht="15.75">
      <c r="A116" s="19"/>
      <c r="B116" s="19"/>
      <c r="C116" s="20" t="s">
        <v>35</v>
      </c>
      <c r="D116" s="21">
        <v>3024000</v>
      </c>
    </row>
    <row r="117" spans="1:4" ht="15" customHeight="1">
      <c r="A117" s="19"/>
      <c r="B117" s="19"/>
      <c r="C117" s="16" t="s">
        <v>60</v>
      </c>
      <c r="D117" s="12">
        <v>2700000</v>
      </c>
    </row>
    <row r="118" spans="1:4" ht="15.75">
      <c r="A118" s="19"/>
      <c r="B118" s="19">
        <v>80113</v>
      </c>
      <c r="C118" s="23" t="s">
        <v>16</v>
      </c>
      <c r="D118" s="19">
        <f>D119</f>
        <v>607600</v>
      </c>
    </row>
    <row r="119" spans="1:4" ht="15.75">
      <c r="A119" s="19"/>
      <c r="B119" s="19"/>
      <c r="C119" s="20" t="s">
        <v>34</v>
      </c>
      <c r="D119" s="21">
        <v>607600</v>
      </c>
    </row>
    <row r="120" spans="1:4" ht="15.75">
      <c r="A120" s="19"/>
      <c r="B120" s="19"/>
      <c r="C120" s="15" t="s">
        <v>66</v>
      </c>
      <c r="D120" s="14">
        <v>146930</v>
      </c>
    </row>
    <row r="121" spans="1:4" ht="15.75">
      <c r="A121" s="19"/>
      <c r="B121" s="19">
        <v>80120</v>
      </c>
      <c r="C121" s="23" t="s">
        <v>67</v>
      </c>
      <c r="D121" s="19">
        <f>D122</f>
        <v>360100</v>
      </c>
    </row>
    <row r="122" spans="1:4" ht="15.75">
      <c r="A122" s="19"/>
      <c r="B122" s="19"/>
      <c r="C122" s="20" t="s">
        <v>37</v>
      </c>
      <c r="D122" s="19">
        <v>360100</v>
      </c>
    </row>
    <row r="123" spans="1:4" ht="15.75">
      <c r="A123" s="19"/>
      <c r="B123" s="19"/>
      <c r="C123" s="15" t="s">
        <v>58</v>
      </c>
      <c r="D123" s="14">
        <v>325000</v>
      </c>
    </row>
    <row r="124" spans="1:4" ht="15" customHeight="1">
      <c r="A124" s="19"/>
      <c r="B124" s="19">
        <v>80146</v>
      </c>
      <c r="C124" s="23" t="s">
        <v>40</v>
      </c>
      <c r="D124" s="19">
        <f>D125</f>
        <v>52000</v>
      </c>
    </row>
    <row r="125" spans="1:4" ht="16.5" customHeight="1">
      <c r="A125" s="19"/>
      <c r="B125" s="19"/>
      <c r="C125" s="20" t="s">
        <v>6</v>
      </c>
      <c r="D125" s="19">
        <v>52000</v>
      </c>
    </row>
    <row r="126" spans="1:4" ht="15.75">
      <c r="A126" s="19"/>
      <c r="B126" s="19">
        <v>80148</v>
      </c>
      <c r="C126" s="23" t="s">
        <v>84</v>
      </c>
      <c r="D126" s="19">
        <f>D127</f>
        <v>469890</v>
      </c>
    </row>
    <row r="127" spans="1:4" ht="15.75">
      <c r="A127" s="19"/>
      <c r="B127" s="19"/>
      <c r="C127" s="20" t="s">
        <v>34</v>
      </c>
      <c r="D127" s="19">
        <f>203090+266800</f>
        <v>469890</v>
      </c>
    </row>
    <row r="128" spans="1:4" ht="15.75">
      <c r="A128" s="19"/>
      <c r="B128" s="19"/>
      <c r="C128" s="15" t="s">
        <v>58</v>
      </c>
      <c r="D128" s="9">
        <f>131000+170000</f>
        <v>301000</v>
      </c>
    </row>
    <row r="129" spans="1:4" ht="15.75">
      <c r="A129" s="19"/>
      <c r="B129" s="19">
        <v>80195</v>
      </c>
      <c r="C129" s="23" t="s">
        <v>5</v>
      </c>
      <c r="D129" s="19">
        <f>D130</f>
        <v>149018</v>
      </c>
    </row>
    <row r="130" spans="1:4" ht="15.75">
      <c r="A130" s="19"/>
      <c r="B130" s="19"/>
      <c r="C130" s="20" t="s">
        <v>6</v>
      </c>
      <c r="D130" s="19">
        <f>D131+D132+D133+D134</f>
        <v>149018</v>
      </c>
    </row>
    <row r="131" spans="1:4" ht="14.25" customHeight="1">
      <c r="A131" s="19"/>
      <c r="B131" s="19"/>
      <c r="C131" s="15" t="s">
        <v>46</v>
      </c>
      <c r="D131" s="14">
        <v>83000</v>
      </c>
    </row>
    <row r="132" spans="1:4" ht="12.75" customHeight="1">
      <c r="A132" s="19"/>
      <c r="B132" s="19"/>
      <c r="C132" s="15" t="s">
        <v>47</v>
      </c>
      <c r="D132" s="9">
        <v>3000</v>
      </c>
    </row>
    <row r="133" spans="1:4" ht="14.25" customHeight="1">
      <c r="A133" s="19"/>
      <c r="B133" s="19"/>
      <c r="C133" s="15" t="s">
        <v>48</v>
      </c>
      <c r="D133" s="9">
        <v>12500</v>
      </c>
    </row>
    <row r="134" spans="1:4" ht="38.25" customHeight="1">
      <c r="A134" s="19"/>
      <c r="B134" s="19"/>
      <c r="C134" s="15" t="s">
        <v>85</v>
      </c>
      <c r="D134" s="9">
        <v>50518</v>
      </c>
    </row>
    <row r="135" spans="1:4" ht="15.75">
      <c r="A135" s="43">
        <v>851</v>
      </c>
      <c r="B135" s="43"/>
      <c r="C135" s="44" t="s">
        <v>103</v>
      </c>
      <c r="D135" s="43">
        <f>D136+D140</f>
        <v>200240</v>
      </c>
    </row>
    <row r="136" spans="1:4" ht="16.5" customHeight="1">
      <c r="A136" s="19" t="s">
        <v>25</v>
      </c>
      <c r="B136" s="19">
        <v>85154</v>
      </c>
      <c r="C136" s="23" t="s">
        <v>75</v>
      </c>
      <c r="D136" s="19">
        <f>D137</f>
        <v>185000</v>
      </c>
    </row>
    <row r="137" spans="1:4" ht="15.75">
      <c r="A137" s="19"/>
      <c r="B137" s="19"/>
      <c r="C137" s="20" t="s">
        <v>34</v>
      </c>
      <c r="D137" s="19">
        <v>185000</v>
      </c>
    </row>
    <row r="138" spans="1:4" ht="15.75">
      <c r="A138" s="19"/>
      <c r="B138" s="19"/>
      <c r="C138" s="15" t="s">
        <v>61</v>
      </c>
      <c r="D138" s="14">
        <v>151000</v>
      </c>
    </row>
    <row r="139" spans="1:4" ht="15.75">
      <c r="A139" s="19"/>
      <c r="B139" s="19"/>
      <c r="C139" s="15" t="s">
        <v>58</v>
      </c>
      <c r="D139" s="14">
        <v>25000</v>
      </c>
    </row>
    <row r="140" spans="1:4" ht="15.75">
      <c r="A140" s="19"/>
      <c r="B140" s="19">
        <v>85195</v>
      </c>
      <c r="C140" s="23" t="s">
        <v>5</v>
      </c>
      <c r="D140" s="19">
        <f>D141</f>
        <v>15240</v>
      </c>
    </row>
    <row r="141" spans="1:4" ht="15.75">
      <c r="A141" s="19"/>
      <c r="B141" s="19"/>
      <c r="C141" s="20" t="s">
        <v>6</v>
      </c>
      <c r="D141" s="19">
        <f>15000+240</f>
        <v>15240</v>
      </c>
    </row>
    <row r="142" spans="1:4" ht="15.75">
      <c r="A142" s="19"/>
      <c r="B142" s="19"/>
      <c r="C142" s="15" t="s">
        <v>61</v>
      </c>
      <c r="D142" s="9">
        <v>15000</v>
      </c>
    </row>
    <row r="143" spans="1:4" ht="15.75">
      <c r="A143" s="43">
        <v>852</v>
      </c>
      <c r="B143" s="43"/>
      <c r="C143" s="44" t="s">
        <v>104</v>
      </c>
      <c r="D143" s="43">
        <f>D144+D147+D149+D151+D153+D156+D159</f>
        <v>6489823</v>
      </c>
    </row>
    <row r="144" spans="1:4" ht="56.25" customHeight="1">
      <c r="A144" s="19"/>
      <c r="B144" s="19">
        <v>85212</v>
      </c>
      <c r="C144" s="28" t="s">
        <v>87</v>
      </c>
      <c r="D144" s="19">
        <f>D145</f>
        <v>3896000</v>
      </c>
    </row>
    <row r="145" spans="1:4" ht="15.75">
      <c r="A145" s="19"/>
      <c r="B145" s="19"/>
      <c r="C145" s="29" t="s">
        <v>34</v>
      </c>
      <c r="D145" s="21">
        <v>3896000</v>
      </c>
    </row>
    <row r="146" spans="1:4" ht="15.75">
      <c r="A146" s="19"/>
      <c r="B146" s="19"/>
      <c r="C146" s="17" t="s">
        <v>58</v>
      </c>
      <c r="D146" s="14">
        <v>142532</v>
      </c>
    </row>
    <row r="147" spans="1:4" ht="93.75" customHeight="1">
      <c r="A147" s="19"/>
      <c r="B147" s="19">
        <v>85213</v>
      </c>
      <c r="C147" s="28" t="s">
        <v>125</v>
      </c>
      <c r="D147" s="19">
        <f>D148</f>
        <v>18000</v>
      </c>
    </row>
    <row r="148" spans="1:4" ht="15.75">
      <c r="A148" s="19"/>
      <c r="B148" s="19"/>
      <c r="C148" s="29" t="s">
        <v>73</v>
      </c>
      <c r="D148" s="19">
        <v>18000</v>
      </c>
    </row>
    <row r="149" spans="1:4" ht="30.75" customHeight="1">
      <c r="A149" s="19" t="s">
        <v>25</v>
      </c>
      <c r="B149" s="19">
        <v>85214</v>
      </c>
      <c r="C149" s="23" t="s">
        <v>88</v>
      </c>
      <c r="D149" s="19">
        <f>D150</f>
        <v>993000</v>
      </c>
    </row>
    <row r="150" spans="1:4" ht="16.5" customHeight="1">
      <c r="A150" s="19"/>
      <c r="B150" s="19"/>
      <c r="C150" s="20" t="s">
        <v>76</v>
      </c>
      <c r="D150" s="19">
        <f>260000+103000+630000</f>
        <v>993000</v>
      </c>
    </row>
    <row r="151" spans="1:4" ht="18.75" customHeight="1">
      <c r="A151" s="19"/>
      <c r="B151" s="19">
        <v>85215</v>
      </c>
      <c r="C151" s="23" t="s">
        <v>44</v>
      </c>
      <c r="D151" s="19">
        <f>D152</f>
        <v>460000</v>
      </c>
    </row>
    <row r="152" spans="1:4" ht="15.75">
      <c r="A152" s="19"/>
      <c r="B152" s="19"/>
      <c r="C152" s="20" t="s">
        <v>6</v>
      </c>
      <c r="D152" s="19">
        <v>460000</v>
      </c>
    </row>
    <row r="153" spans="1:4" ht="15.75">
      <c r="A153" s="19"/>
      <c r="B153" s="19">
        <v>85219</v>
      </c>
      <c r="C153" s="23" t="s">
        <v>17</v>
      </c>
      <c r="D153" s="19">
        <f>D154</f>
        <v>588822</v>
      </c>
    </row>
    <row r="154" spans="1:4" ht="15.75">
      <c r="A154" s="19"/>
      <c r="B154" s="19"/>
      <c r="C154" s="20" t="s">
        <v>34</v>
      </c>
      <c r="D154" s="19">
        <v>588822</v>
      </c>
    </row>
    <row r="155" spans="1:4" ht="15.75">
      <c r="A155" s="19"/>
      <c r="B155" s="19"/>
      <c r="C155" s="15" t="s">
        <v>62</v>
      </c>
      <c r="D155" s="9">
        <v>490661</v>
      </c>
    </row>
    <row r="156" spans="1:4" ht="33" customHeight="1">
      <c r="A156" s="19"/>
      <c r="B156" s="19">
        <v>85228</v>
      </c>
      <c r="C156" s="23" t="s">
        <v>26</v>
      </c>
      <c r="D156" s="19">
        <f>D157</f>
        <v>140001</v>
      </c>
    </row>
    <row r="157" spans="1:4" ht="15.75">
      <c r="A157" s="19"/>
      <c r="B157" s="19"/>
      <c r="C157" s="20" t="s">
        <v>34</v>
      </c>
      <c r="D157" s="19">
        <v>140001</v>
      </c>
    </row>
    <row r="158" spans="1:4" ht="19.5" customHeight="1">
      <c r="A158" s="19"/>
      <c r="B158" s="19"/>
      <c r="C158" s="15" t="s">
        <v>58</v>
      </c>
      <c r="D158" s="9">
        <v>132800</v>
      </c>
    </row>
    <row r="159" spans="1:4" ht="18" customHeight="1">
      <c r="A159" s="19"/>
      <c r="B159" s="19">
        <v>85295</v>
      </c>
      <c r="C159" s="23" t="s">
        <v>5</v>
      </c>
      <c r="D159" s="19">
        <f>D160</f>
        <v>394000</v>
      </c>
    </row>
    <row r="160" spans="1:4" ht="18" customHeight="1">
      <c r="A160" s="19"/>
      <c r="B160" s="19"/>
      <c r="C160" s="20" t="s">
        <v>92</v>
      </c>
      <c r="D160" s="19">
        <v>394000</v>
      </c>
    </row>
    <row r="161" spans="1:4" ht="15.75">
      <c r="A161" s="19"/>
      <c r="B161" s="19"/>
      <c r="C161" s="15" t="s">
        <v>63</v>
      </c>
      <c r="D161" s="9">
        <v>78100</v>
      </c>
    </row>
    <row r="162" spans="1:4" ht="37.5" customHeight="1">
      <c r="A162" s="43">
        <v>853</v>
      </c>
      <c r="B162" s="43"/>
      <c r="C162" s="45" t="s">
        <v>105</v>
      </c>
      <c r="D162" s="46">
        <f>D163</f>
        <v>32824</v>
      </c>
    </row>
    <row r="163" spans="1:4" ht="15" customHeight="1">
      <c r="A163" s="19"/>
      <c r="B163" s="19">
        <v>85395</v>
      </c>
      <c r="C163" s="37" t="s">
        <v>5</v>
      </c>
      <c r="D163" s="25">
        <f>D164</f>
        <v>32824</v>
      </c>
    </row>
    <row r="164" spans="1:4" ht="15" customHeight="1">
      <c r="A164" s="19"/>
      <c r="B164" s="19"/>
      <c r="C164" s="36" t="s">
        <v>34</v>
      </c>
      <c r="D164" s="35">
        <v>32824</v>
      </c>
    </row>
    <row r="165" spans="1:4" ht="15" customHeight="1">
      <c r="A165" s="19"/>
      <c r="B165" s="19"/>
      <c r="C165" s="34" t="s">
        <v>58</v>
      </c>
      <c r="D165" s="13">
        <v>30774</v>
      </c>
    </row>
    <row r="166" spans="1:4" ht="15.75">
      <c r="A166" s="43">
        <v>854</v>
      </c>
      <c r="B166" s="41"/>
      <c r="C166" s="44" t="s">
        <v>106</v>
      </c>
      <c r="D166" s="43">
        <f>D167+D170</f>
        <v>451800</v>
      </c>
    </row>
    <row r="167" spans="1:4" ht="15.75">
      <c r="A167" s="19" t="s">
        <v>25</v>
      </c>
      <c r="B167" s="19">
        <v>85401</v>
      </c>
      <c r="C167" s="23" t="s">
        <v>18</v>
      </c>
      <c r="D167" s="19">
        <f>D168</f>
        <v>439800</v>
      </c>
    </row>
    <row r="168" spans="1:4" ht="15.75">
      <c r="A168" s="19"/>
      <c r="B168" s="19"/>
      <c r="C168" s="20" t="s">
        <v>34</v>
      </c>
      <c r="D168" s="19">
        <f>328000+111800</f>
        <v>439800</v>
      </c>
    </row>
    <row r="169" spans="1:4" ht="15.75">
      <c r="A169" s="19"/>
      <c r="B169" s="19"/>
      <c r="C169" s="15" t="s">
        <v>58</v>
      </c>
      <c r="D169" s="9">
        <f>284000+96000</f>
        <v>380000</v>
      </c>
    </row>
    <row r="170" spans="1:4" ht="15.75">
      <c r="A170" s="19"/>
      <c r="B170" s="19">
        <v>85415</v>
      </c>
      <c r="C170" s="33" t="s">
        <v>45</v>
      </c>
      <c r="D170" s="19">
        <f>D171</f>
        <v>12000</v>
      </c>
    </row>
    <row r="171" spans="1:4" ht="17.25" customHeight="1">
      <c r="A171" s="19"/>
      <c r="B171" s="19"/>
      <c r="C171" s="26" t="s">
        <v>6</v>
      </c>
      <c r="D171" s="21">
        <v>12000</v>
      </c>
    </row>
    <row r="172" spans="1:4" ht="31.5">
      <c r="A172" s="43">
        <v>900</v>
      </c>
      <c r="B172" s="43"/>
      <c r="C172" s="44" t="s">
        <v>126</v>
      </c>
      <c r="D172" s="43">
        <f>D173+D178+D180+D182+D186</f>
        <v>751352</v>
      </c>
    </row>
    <row r="173" spans="1:4" ht="15.75">
      <c r="A173" s="19"/>
      <c r="B173" s="19">
        <v>90002</v>
      </c>
      <c r="C173" s="28" t="s">
        <v>64</v>
      </c>
      <c r="D173" s="19">
        <f>D174+D176</f>
        <v>81492</v>
      </c>
    </row>
    <row r="174" spans="1:4" ht="18" customHeight="1">
      <c r="A174" s="19"/>
      <c r="B174" s="19"/>
      <c r="C174" s="29" t="s">
        <v>92</v>
      </c>
      <c r="D174" s="21">
        <v>15000</v>
      </c>
    </row>
    <row r="175" spans="1:4" ht="17.25" customHeight="1">
      <c r="A175" s="19"/>
      <c r="B175" s="19"/>
      <c r="C175" s="17" t="s">
        <v>110</v>
      </c>
      <c r="D175" s="14">
        <v>15000</v>
      </c>
    </row>
    <row r="176" spans="1:4" ht="17.25" customHeight="1">
      <c r="A176" s="19"/>
      <c r="B176" s="19"/>
      <c r="C176" s="29" t="s">
        <v>122</v>
      </c>
      <c r="D176" s="19">
        <f>D177</f>
        <v>66492</v>
      </c>
    </row>
    <row r="177" spans="1:4" ht="28.5" customHeight="1">
      <c r="A177" s="19"/>
      <c r="B177" s="19"/>
      <c r="C177" s="17" t="s">
        <v>111</v>
      </c>
      <c r="D177" s="9">
        <v>66492</v>
      </c>
    </row>
    <row r="178" spans="1:4" ht="19.5" customHeight="1">
      <c r="A178" s="19"/>
      <c r="B178" s="19">
        <v>90003</v>
      </c>
      <c r="C178" s="23" t="s">
        <v>19</v>
      </c>
      <c r="D178" s="19">
        <f>D179</f>
        <v>84000</v>
      </c>
    </row>
    <row r="179" spans="1:4" ht="17.25" customHeight="1">
      <c r="A179" s="19"/>
      <c r="B179" s="19"/>
      <c r="C179" s="20" t="s">
        <v>77</v>
      </c>
      <c r="D179" s="35">
        <v>84000</v>
      </c>
    </row>
    <row r="180" spans="1:4" ht="29.25" customHeight="1">
      <c r="A180" s="19"/>
      <c r="B180" s="19">
        <v>90004</v>
      </c>
      <c r="C180" s="28" t="s">
        <v>20</v>
      </c>
      <c r="D180" s="19">
        <f>D181</f>
        <v>60000</v>
      </c>
    </row>
    <row r="181" spans="1:4" ht="15.75">
      <c r="A181" s="19"/>
      <c r="B181" s="19"/>
      <c r="C181" s="20" t="s">
        <v>6</v>
      </c>
      <c r="D181" s="21">
        <v>60000</v>
      </c>
    </row>
    <row r="182" spans="1:4" ht="15.75">
      <c r="A182" s="19"/>
      <c r="B182" s="19">
        <v>90015</v>
      </c>
      <c r="C182" s="23" t="s">
        <v>21</v>
      </c>
      <c r="D182" s="19">
        <f>D183+D184</f>
        <v>330000</v>
      </c>
    </row>
    <row r="183" spans="1:4" ht="13.5" customHeight="1">
      <c r="A183" s="19"/>
      <c r="B183" s="19"/>
      <c r="C183" s="20" t="s">
        <v>6</v>
      </c>
      <c r="D183" s="19">
        <v>200000</v>
      </c>
    </row>
    <row r="184" spans="1:4" ht="13.5" customHeight="1">
      <c r="A184" s="19"/>
      <c r="B184" s="19"/>
      <c r="C184" s="20" t="s">
        <v>122</v>
      </c>
      <c r="D184" s="19">
        <v>130000</v>
      </c>
    </row>
    <row r="185" spans="1:4" ht="30.75" customHeight="1">
      <c r="A185" s="19"/>
      <c r="B185" s="19"/>
      <c r="C185" s="15" t="s">
        <v>123</v>
      </c>
      <c r="D185" s="9">
        <v>130000</v>
      </c>
    </row>
    <row r="186" spans="1:4" ht="15.75">
      <c r="A186" s="19"/>
      <c r="B186" s="19">
        <v>90095</v>
      </c>
      <c r="C186" s="23" t="s">
        <v>5</v>
      </c>
      <c r="D186" s="19">
        <f>D187</f>
        <v>195860</v>
      </c>
    </row>
    <row r="187" spans="1:4" ht="15" customHeight="1">
      <c r="A187" s="19"/>
      <c r="B187" s="19"/>
      <c r="C187" s="26" t="s">
        <v>6</v>
      </c>
      <c r="D187" s="24">
        <f>98200+67130+9000+10000+12000-470</f>
        <v>195860</v>
      </c>
    </row>
    <row r="188" spans="1:4" ht="30" customHeight="1">
      <c r="A188" s="43">
        <v>921</v>
      </c>
      <c r="B188" s="43"/>
      <c r="C188" s="44" t="s">
        <v>107</v>
      </c>
      <c r="D188" s="43">
        <f>D189+D194+D197</f>
        <v>1627820</v>
      </c>
    </row>
    <row r="189" spans="1:4" ht="27.75" customHeight="1">
      <c r="A189" s="19"/>
      <c r="B189" s="19">
        <v>92109</v>
      </c>
      <c r="C189" s="23" t="s">
        <v>22</v>
      </c>
      <c r="D189" s="19">
        <f>D190+D193</f>
        <v>1359320</v>
      </c>
    </row>
    <row r="190" spans="1:4" ht="15.75">
      <c r="A190" s="19"/>
      <c r="B190" s="19"/>
      <c r="C190" s="20" t="s">
        <v>34</v>
      </c>
      <c r="D190" s="19">
        <f>540000+10000+9320</f>
        <v>559320</v>
      </c>
    </row>
    <row r="191" spans="1:4" ht="18.75" customHeight="1">
      <c r="A191" s="19"/>
      <c r="B191" s="19"/>
      <c r="C191" s="15" t="s">
        <v>69</v>
      </c>
      <c r="D191" s="13">
        <v>550000</v>
      </c>
    </row>
    <row r="192" spans="1:4" ht="15" customHeight="1">
      <c r="A192" s="19"/>
      <c r="B192" s="19"/>
      <c r="C192" s="20" t="s">
        <v>122</v>
      </c>
      <c r="D192" s="35">
        <v>800000</v>
      </c>
    </row>
    <row r="193" spans="1:4" ht="25.5" customHeight="1">
      <c r="A193" s="19"/>
      <c r="B193" s="19"/>
      <c r="C193" s="15" t="s">
        <v>127</v>
      </c>
      <c r="D193" s="10">
        <v>800000</v>
      </c>
    </row>
    <row r="194" spans="1:4" ht="21" customHeight="1">
      <c r="A194" s="19"/>
      <c r="B194" s="19">
        <v>92116</v>
      </c>
      <c r="C194" s="23" t="s">
        <v>23</v>
      </c>
      <c r="D194" s="21">
        <f>D195</f>
        <v>196000</v>
      </c>
    </row>
    <row r="195" spans="1:4" ht="15.75">
      <c r="A195" s="19"/>
      <c r="B195" s="19"/>
      <c r="C195" s="20" t="s">
        <v>65</v>
      </c>
      <c r="D195" s="21">
        <v>196000</v>
      </c>
    </row>
    <row r="196" spans="1:4" ht="13.5" customHeight="1">
      <c r="A196" s="19"/>
      <c r="B196" s="19"/>
      <c r="C196" s="15" t="s">
        <v>78</v>
      </c>
      <c r="D196" s="14">
        <v>196000</v>
      </c>
    </row>
    <row r="197" spans="1:4" ht="15.75">
      <c r="A197" s="19"/>
      <c r="B197" s="19">
        <v>92195</v>
      </c>
      <c r="C197" s="23" t="s">
        <v>5</v>
      </c>
      <c r="D197" s="19">
        <f>D198</f>
        <v>72500</v>
      </c>
    </row>
    <row r="198" spans="1:4" ht="17.25" customHeight="1">
      <c r="A198" s="19"/>
      <c r="B198" s="19"/>
      <c r="C198" s="20" t="s">
        <v>6</v>
      </c>
      <c r="D198" s="25">
        <f>70000+2500</f>
        <v>72500</v>
      </c>
    </row>
    <row r="199" spans="1:4" ht="15.75">
      <c r="A199" s="43">
        <v>926</v>
      </c>
      <c r="B199" s="43"/>
      <c r="C199" s="44" t="s">
        <v>108</v>
      </c>
      <c r="D199" s="43">
        <f>D200+D206</f>
        <v>756000</v>
      </c>
    </row>
    <row r="200" spans="1:4" ht="15.75">
      <c r="A200" s="19" t="s">
        <v>25</v>
      </c>
      <c r="B200" s="19">
        <v>92601</v>
      </c>
      <c r="C200" s="23" t="s">
        <v>28</v>
      </c>
      <c r="D200" s="19">
        <f>D201+D203</f>
        <v>630000</v>
      </c>
    </row>
    <row r="201" spans="1:4" ht="15.75">
      <c r="A201" s="19"/>
      <c r="B201" s="19"/>
      <c r="C201" s="20" t="s">
        <v>33</v>
      </c>
      <c r="D201" s="19">
        <v>160000</v>
      </c>
    </row>
    <row r="202" spans="1:4" ht="15.75">
      <c r="A202" s="19"/>
      <c r="B202" s="19"/>
      <c r="C202" s="15" t="s">
        <v>66</v>
      </c>
      <c r="D202" s="9">
        <v>47100</v>
      </c>
    </row>
    <row r="203" spans="1:4" ht="15.75">
      <c r="A203" s="19"/>
      <c r="B203" s="19"/>
      <c r="C203" s="20" t="s">
        <v>122</v>
      </c>
      <c r="D203" s="19">
        <f>D205+D204</f>
        <v>470000</v>
      </c>
    </row>
    <row r="204" spans="1:4" ht="15.75">
      <c r="A204" s="19"/>
      <c r="B204" s="19"/>
      <c r="C204" s="15" t="s">
        <v>138</v>
      </c>
      <c r="D204" s="9">
        <v>20000</v>
      </c>
    </row>
    <row r="205" spans="1:4" ht="26.25">
      <c r="A205" s="19"/>
      <c r="B205" s="19"/>
      <c r="C205" s="15" t="s">
        <v>139</v>
      </c>
      <c r="D205" s="9">
        <v>450000</v>
      </c>
    </row>
    <row r="206" spans="1:4" ht="31.5">
      <c r="A206" s="19"/>
      <c r="B206" s="19">
        <v>92605</v>
      </c>
      <c r="C206" s="23" t="s">
        <v>24</v>
      </c>
      <c r="D206" s="19">
        <f>D207</f>
        <v>126000</v>
      </c>
    </row>
    <row r="207" spans="1:4" ht="15.75">
      <c r="A207" s="19"/>
      <c r="B207" s="19"/>
      <c r="C207" s="20" t="s">
        <v>36</v>
      </c>
      <c r="D207" s="21">
        <v>126000</v>
      </c>
    </row>
    <row r="208" spans="1:4" ht="14.25" customHeight="1">
      <c r="A208" s="19"/>
      <c r="B208" s="19"/>
      <c r="C208" s="15" t="s">
        <v>79</v>
      </c>
      <c r="D208" s="13">
        <v>90000</v>
      </c>
    </row>
    <row r="209" spans="1:4" ht="15">
      <c r="A209" s="30"/>
      <c r="B209" s="30"/>
      <c r="C209" s="30"/>
      <c r="D209" s="30"/>
    </row>
    <row r="210" spans="1:4" ht="15.75">
      <c r="A210" s="30"/>
      <c r="B210" s="30"/>
      <c r="C210" s="22" t="s">
        <v>6</v>
      </c>
      <c r="D210" s="47">
        <f>D8-D211</f>
        <v>26145085</v>
      </c>
    </row>
    <row r="211" spans="1:4" ht="15.75">
      <c r="A211" s="30"/>
      <c r="B211" s="30"/>
      <c r="C211" s="22" t="s">
        <v>50</v>
      </c>
      <c r="D211" s="47">
        <f>D14+D30+D35+D58+D184+D193+D176+D203+D85+D50</f>
        <v>5460292</v>
      </c>
    </row>
    <row r="212" spans="1:4" ht="15.75">
      <c r="A212" s="30"/>
      <c r="B212" s="30"/>
      <c r="C212" s="22" t="s">
        <v>121</v>
      </c>
      <c r="D212" s="47">
        <f>SUM(D210:D211)</f>
        <v>31605377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2008-11-13T07:29:39Z</cp:lastPrinted>
  <dcterms:created xsi:type="dcterms:W3CDTF">2000-09-21T07:22:22Z</dcterms:created>
  <dcterms:modified xsi:type="dcterms:W3CDTF">2008-12-30T13:40:49Z</dcterms:modified>
  <cp:category/>
  <cp:version/>
  <cp:contentType/>
  <cp:contentStatus/>
</cp:coreProperties>
</file>