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<sst xmlns="http://schemas.openxmlformats.org/spreadsheetml/2006/main" count="258" uniqueCount="200">
  <si>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</si>
  <si>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</si>
  <si>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</si>
  <si>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</si>
  <si>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</si>
  <si>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</si>
  <si>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</si>
  <si>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Ogółem Rolnictwo i Łowiectwo</t>
  </si>
  <si>
    <t>Wydatki bieżące</t>
  </si>
  <si>
    <t>Drogi publiczne gminne</t>
  </si>
  <si>
    <t>Gospodarka gruntami i nieruchomościami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</si>
  <si>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</si>
  <si>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</si>
  <si>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</si>
  <si>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</si>
  <si>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</si>
  <si>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</si>
  <si>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</si>
  <si>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Rezerwy ogólne i celowe</t>
  </si>
  <si>
    <t>Szkoły podstawowe</t>
  </si>
  <si>
    <t>Gimnazja</t>
  </si>
  <si>
    <t>Dowożenie uczniów do szkół</t>
  </si>
  <si>
    <t>Przeciwdziałanie alkoholizmowi</t>
  </si>
  <si>
    <t>Dodatki mieszkaniowe</t>
  </si>
  <si>
    <t>Ośrodki pomocy społecznej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</si>
  <si>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</si>
  <si>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</si>
  <si>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</si>
  <si>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</si>
  <si>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</si>
  <si>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OGÓŁEM WYDATKI</t>
  </si>
  <si>
    <t>Zadania w zakresie kultury fizycznej i sportu</t>
  </si>
  <si>
    <t xml:space="preserve"> </t>
  </si>
  <si>
    <t>zadania własne</t>
  </si>
  <si>
    <t>Usługi opiekuńcze i specjalistyczne usługi opiekuńcze</t>
  </si>
  <si>
    <t>W PODZIALE NA DZIAŁY I ROZDZIAŁY KLASYFIKACJI WYDATKÓW</t>
  </si>
  <si>
    <t>0 10</t>
  </si>
  <si>
    <t>ROLNICTWO I ŁOWIECTWO</t>
  </si>
  <si>
    <t>GOSPODARKA MIESZKANIOWA</t>
  </si>
  <si>
    <t>DZIAŁALNOŚĆ USŁUGOWA</t>
  </si>
  <si>
    <t>ADMINISTRACJA PUBLICZNA</t>
  </si>
  <si>
    <t>BEZPIECZEŃSTWO PUBLICZNE I OCHRONA PRZECIWPOŻAROWA</t>
  </si>
  <si>
    <t>URZĘDY NACZELNYCH ORGANÓW WŁADZY PAŃSTWOWEJ,KONTROLI I OCHRONY PRAWA ORAZ SĄDOWNICTWA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</si>
  <si>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</si>
  <si>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</si>
  <si>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</si>
  <si>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</si>
  <si>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</si>
  <si>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Obiekty sportowe</t>
  </si>
  <si>
    <t>Wydatki bieżące- Rezerwa ogólna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</si>
  <si>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</si>
  <si>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</si>
  <si>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</si>
  <si>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</si>
  <si>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</si>
  <si>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>Wydatki bieżące- obsługa długu</t>
  </si>
  <si>
    <t xml:space="preserve">Wydatki bieżące  :    w tym  ,                  </t>
  </si>
  <si>
    <t>1.wydatki sołectw :  (wg zał. Nr 3)</t>
  </si>
  <si>
    <t>Wydatki bieżące: , w tym</t>
  </si>
  <si>
    <t>1.wynagrodzenia i pochodne od wynagrodzeń:</t>
  </si>
  <si>
    <t xml:space="preserve">2. pozostałe wydatki: </t>
  </si>
  <si>
    <t>3.wydatki sołectw:  (wg zał. Nr 3)</t>
  </si>
  <si>
    <t>Wydatki bieżące: , w tym:</t>
  </si>
  <si>
    <t xml:space="preserve">1. Wynagrodzenia i pochodne od wynagrodzeń:   </t>
  </si>
  <si>
    <t xml:space="preserve">Różne jednostki obsługi gospodarki mieszkaniowej </t>
  </si>
  <si>
    <t>Wydatki bieżące :  , w tym:</t>
  </si>
  <si>
    <t xml:space="preserve">2.pozostałe wydatki : </t>
  </si>
  <si>
    <t>Wydatki bieżące:  , w tym:</t>
  </si>
  <si>
    <t>1. Wydatki sołectw:  ( wg zał. Nr 3)</t>
  </si>
  <si>
    <t xml:space="preserve">Wydatki bieżące:, w tym:     </t>
  </si>
  <si>
    <t>1.wydatki sołectw: ( wg zał. Nr 3)</t>
  </si>
  <si>
    <t>3. wydatki sołectw:  (wg zał. Nr 3)</t>
  </si>
  <si>
    <t>RAZEM 80101</t>
  </si>
  <si>
    <t>Wydatki bieżące, w tym:</t>
  </si>
  <si>
    <t>RAZEM 80104</t>
  </si>
  <si>
    <t xml:space="preserve">1.wynagrodzenia i pochodne od wynagrodzeń:         </t>
  </si>
  <si>
    <t>RAZEM 80110</t>
  </si>
  <si>
    <t>RAZEM 80113</t>
  </si>
  <si>
    <t>1. Wynagrodzenia i pochodne od wynagrodzeń</t>
  </si>
  <si>
    <t>RAZEM 80195</t>
  </si>
  <si>
    <t xml:space="preserve">1. Wynagrodzenia i pochodne od wynagrodzeń    </t>
  </si>
  <si>
    <t xml:space="preserve">2. Pozostałe wydatki </t>
  </si>
  <si>
    <t>RAZEM 85401</t>
  </si>
  <si>
    <t>2.Pozostałe wydatki</t>
  </si>
  <si>
    <t>2. Pozostałe wydatki</t>
  </si>
  <si>
    <t>RAZEM 85154</t>
  </si>
  <si>
    <t>RAZEM 75702</t>
  </si>
  <si>
    <t>RAZEM 75022</t>
  </si>
  <si>
    <t>Wydatki bieżące-dotacje</t>
  </si>
  <si>
    <t>RAZEM 92116</t>
  </si>
  <si>
    <t>2. Wydatki sołectw:  (wg zał. Nr 3)</t>
  </si>
  <si>
    <t>RAZEM 92109</t>
  </si>
  <si>
    <t>Wydatki bieżące, w tym</t>
  </si>
  <si>
    <t>RAZEM 01008</t>
  </si>
  <si>
    <t>2.Pozostałe wydatki bieżące</t>
  </si>
  <si>
    <t>RAZEM  01095</t>
  </si>
  <si>
    <t>0 1030</t>
  </si>
  <si>
    <t>RAZEM 01030</t>
  </si>
  <si>
    <t>RAZEM 75023</t>
  </si>
  <si>
    <t>RAZEM 75095</t>
  </si>
  <si>
    <t>RAZEM 75416</t>
  </si>
  <si>
    <t>RAZEM 75414</t>
  </si>
  <si>
    <t>RAZEM 75412</t>
  </si>
  <si>
    <t>RAZEM 92601</t>
  </si>
  <si>
    <t>RAZEM 92605</t>
  </si>
  <si>
    <t xml:space="preserve">Zasiłki i pomoc w naturze oraz składki na ubezpieczenia społeczne </t>
  </si>
  <si>
    <t>RAZEM 75011</t>
  </si>
  <si>
    <t>RAZEM 90004</t>
  </si>
  <si>
    <t>RAZEM 90003</t>
  </si>
  <si>
    <t>RAZEM 90015</t>
  </si>
  <si>
    <t>RAZEM 90095</t>
  </si>
  <si>
    <t>RAZEM 92195</t>
  </si>
  <si>
    <t>RAZEM 60016</t>
  </si>
  <si>
    <t>RAZEM 70004</t>
  </si>
  <si>
    <t>RAZEM 70005</t>
  </si>
  <si>
    <t>RAZEM</t>
  </si>
  <si>
    <t>RAZEM 75101</t>
  </si>
  <si>
    <t>I.Stołówka Miejska</t>
  </si>
  <si>
    <t>II.Wydatki bieżące- świadczenia OPS</t>
  </si>
  <si>
    <t>Wydatki bieżące , w tym</t>
  </si>
  <si>
    <t>Ogółem Transport i Łączność</t>
  </si>
  <si>
    <t>Ogółem Gospodarka Mieszkaniowa</t>
  </si>
  <si>
    <t>Ogółem Administracja Publiczna</t>
  </si>
  <si>
    <t>Ogółem Bezp.Publiczne i Ochrona Przeciwpoż.</t>
  </si>
  <si>
    <t>Ogółem Obsługa Długu Publicznego</t>
  </si>
  <si>
    <t>Ogółem Różne Rozliczenia</t>
  </si>
  <si>
    <t>Ogółem Oświata i Wychowanie</t>
  </si>
  <si>
    <t>Ogółem Ochrona Zdrowia</t>
  </si>
  <si>
    <t>Ogółem Edukacyjna Opieka Wychowawcza</t>
  </si>
  <si>
    <t>Ogółem Kultura i Ochrona Dziedzictwa Narodowego</t>
  </si>
  <si>
    <t>Ogółem Kultura Fizyczna i Sport</t>
  </si>
  <si>
    <t>Ogółem Działalność Usługowa</t>
  </si>
  <si>
    <t>Świetlice szkolne, wydatki bieżące, w tym</t>
  </si>
  <si>
    <t>2. Pozostałe wydatki bieżące</t>
  </si>
  <si>
    <t>Wydatki bieżące:</t>
  </si>
  <si>
    <t xml:space="preserve">2.Pozostałe wydatki </t>
  </si>
  <si>
    <t>Dokształcanie i doskonalenie nauczycieli</t>
  </si>
  <si>
    <t>RAZEM 80146</t>
  </si>
  <si>
    <t>Melioracje wodne</t>
  </si>
  <si>
    <t xml:space="preserve">w tym: </t>
  </si>
  <si>
    <t>zadania zlecone     i powierzone</t>
  </si>
  <si>
    <t>Realizacja gminnego programu profilaktyki i rozwiązywania problemów alkoholowych</t>
  </si>
  <si>
    <t>Pobór podatków , opłat i niepodatkowych należności budżetowych</t>
  </si>
  <si>
    <t>RAZEM 75647</t>
  </si>
  <si>
    <t>Przedszkola</t>
  </si>
  <si>
    <t>1.wynagrodzenia i pochodne od wynagrodzeń</t>
  </si>
  <si>
    <t>I. Pozostałe wydatki - ZFŚS nauczycieli emerytów i ren.</t>
  </si>
  <si>
    <t>3. Pozostałe wydatki:</t>
  </si>
  <si>
    <t>III. Wydatki na pomoc zdrowotna dla nauczycieli</t>
  </si>
  <si>
    <t xml:space="preserve">Ogółem </t>
  </si>
  <si>
    <t>Ogółem</t>
  </si>
  <si>
    <t>DOCHODY OD OSÓB PR. OD OSÓB FIZ.I OD INNYCH JED.NIEPOSIADAJĄCYCH OSO. PRAWNEJ ORAZ WYDATKI ZWIĄZANE Z ICH POBOREM</t>
  </si>
  <si>
    <t>Ogółem Gospodarka Komunalna i Ochrona Śr.</t>
  </si>
  <si>
    <t>WYDATKI BUDŻETOWE GMINY NA ROK 2005</t>
  </si>
  <si>
    <t>Plan na 2005r.</t>
  </si>
  <si>
    <t>POMOC SPOŁECZNA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</si>
  <si>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</si>
  <si>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</si>
  <si>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Ogółem Pomoc  Społeczna</t>
  </si>
  <si>
    <t>Wydatki bieżące ( składka na ZGŚO-7500, diety sołtysów za udział w sesji- 15000, promocja-27000)</t>
  </si>
  <si>
    <t>2. pozostałe wydatki bieżące, (utrzymanie ptrzystanków-3000, wyłapywanie psów-4000, usługi kominiarskie-2.000, komisja mieszkaniowa-500, opłaty za umieszczanie obcych urządzeń w pasie drogowym- 1000)</t>
  </si>
  <si>
    <t>1. Wynagrodzenia i pochodne od wynagrodzeń (w tym : składki na ubezpieczenie społeczne od świadczeń rodzinnych : 120.000, wynagrodzenie pracownika: 26.340)</t>
  </si>
  <si>
    <t>TRANSPORT I ŁĄCZNOŚĆ</t>
  </si>
  <si>
    <t>II.Nagrody dla uczniów, organizacja konkursów</t>
  </si>
  <si>
    <t>utrzymanie targowiska-  10.000</t>
  </si>
  <si>
    <t>wysypisko śmieci-10.000</t>
  </si>
  <si>
    <t>cmentarze- 20.000</t>
  </si>
  <si>
    <t>oczyszczanie miasta- 40.000</t>
  </si>
  <si>
    <t xml:space="preserve">1.dotacje Dom Kultury-350.000zł,świetlice i kluby-37500zł                                                                               </t>
  </si>
  <si>
    <t>1. Budowa zaplecza świetlicy wiejskiej w Wierzbicy Górnej</t>
  </si>
  <si>
    <t>2. Przebudowa świetlicy wiejskiej w Krzywiczynach</t>
  </si>
  <si>
    <t>Izby rolnicze</t>
  </si>
  <si>
    <t>Wydatki bieżące: w tym</t>
  </si>
  <si>
    <t>1. Wydatki sołectw (wg zał. Nr 3)</t>
  </si>
  <si>
    <t>Wydatki majątkowe: Budowa gimnazjum z hala sportowo-widowiskową w Wołczynie</t>
  </si>
  <si>
    <t>RAZEM 85295</t>
  </si>
  <si>
    <t>RAZEM 85228</t>
  </si>
  <si>
    <t>RAZEM 85219</t>
  </si>
  <si>
    <t>RAZEM 85215</t>
  </si>
  <si>
    <t>RAZEM 85214</t>
  </si>
  <si>
    <t>RAZEM 85213</t>
  </si>
  <si>
    <t>RAZEM 85212</t>
  </si>
  <si>
    <t>2.pozostałe wydatki bieżące</t>
  </si>
  <si>
    <t>Wydatki majątkowe: Modernizacja oświetlenia ulicznego na terenie gminy Wołczyn</t>
  </si>
  <si>
    <t>Wydatki majątkowe:</t>
  </si>
  <si>
    <t>Wynagrodzenia i pochodne od wynagrodzeń</t>
  </si>
  <si>
    <t>Wydatki majątkowe: dotacja do samorządu województwa na realizacje zadania eurząd dla mieszkańca Opolszczyzny</t>
  </si>
  <si>
    <t xml:space="preserve">1. Wynagrodzenia i pochodne od wynagrodzeń </t>
  </si>
  <si>
    <t>2.Wynagrodzenia i pochodne od wynagrodzeń</t>
  </si>
  <si>
    <t>3.Pozostałe wydatki bieżące</t>
  </si>
  <si>
    <t>Jednostki terenowe policji</t>
  </si>
  <si>
    <t>RAZEM 75403</t>
  </si>
  <si>
    <t>2.Dotacje celowe  na realizację  zadań z zakresu działalności pożytku publicznego</t>
  </si>
  <si>
    <t>1.Dotacje celowe na realizację  zadań z zakresu działalności pożytku publicznego</t>
  </si>
  <si>
    <t>Wydatki majątkowe: zakup kosiarki samojezdnej</t>
  </si>
  <si>
    <t>Wydatki majątkowe: Modernizacja ulicy Rzecznej w Wołczynie</t>
  </si>
  <si>
    <t xml:space="preserve">Wydatki majątkowe: Zakup radiowozu dla Posterunku Policji w Wołczynie </t>
  </si>
  <si>
    <t>Wydatki majatkowe: Adaptacja Sali wiejskiej na cele przedszkola w Wąsicach</t>
  </si>
  <si>
    <t>Załącznik nr 2, do uchwały nr XXX/252/2005</t>
  </si>
  <si>
    <t>Rady Miejskiej w Wołczynie, z dnia 02.02.2005r.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</si>
</sst>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\ &quot;zł&quot;_-;\-* #,##0.0\ &quot;zł&quot;_-;_-* &quot;-&quot;??\ &quot;zł&quot;_-;_-@_-"/>
  </numFmts>
  <fonts count="12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 Narrow"/>
      <family val="2"/>
    </font>
    <font>
      <sz val="10"/>
      <name val="Book Antiqua"/>
      <family val="1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1" xfId="19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8" xfId="0" applyBorder="1" applyAlignment="1">
      <alignment wrapText="1"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8" fillId="0" borderId="5" xfId="0" applyFont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3" xfId="0" applyFont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6.125" style="0" bestFit="1" customWidth="1"/>
    <col min="2" max="2" width="7.875" style="0" bestFit="1" customWidth="1"/>
    <col min="3" max="3" width="47.25390625" style="0" customWidth="1"/>
    <col min="4" max="4" width="13.125" style="0" bestFit="1" customWidth="1"/>
    <col min="5" max="5" width="12.25390625" style="0" customWidth="1"/>
    <col min="6" max="6" width="12.375" style="0" customWidth="1"/>
  </cols>
  <sheetData>
    <row r="1" ht="12.75">
      <c r="D1" s="19" t="s">
        <v>198</v>
      </c>
    </row>
    <row r="2" ht="12.75">
      <c r="D2" s="19" t="s">
        <v>199</v>
      </c>
    </row>
    <row r="3" ht="12.75">
      <c r="D3" s="19"/>
    </row>
    <row r="4" spans="3:4" ht="12.75">
      <c r="C4" s="40" t="s">
        <v>153</v>
      </c>
      <c r="D4" s="19"/>
    </row>
    <row r="5" ht="14.25" customHeight="1">
      <c r="C5" s="44" t="s">
        <v>35</v>
      </c>
    </row>
    <row r="6" spans="1:6" ht="14.25" customHeight="1">
      <c r="A6" s="102" t="s">
        <v>0</v>
      </c>
      <c r="B6" s="102" t="s">
        <v>1</v>
      </c>
      <c r="C6" s="106" t="s">
        <v>2</v>
      </c>
      <c r="D6" s="102" t="s">
        <v>154</v>
      </c>
      <c r="E6" s="104" t="s">
        <v>139</v>
      </c>
      <c r="F6" s="105"/>
    </row>
    <row r="7" spans="1:6" ht="22.5" customHeight="1">
      <c r="A7" s="103"/>
      <c r="B7" s="103"/>
      <c r="C7" s="107"/>
      <c r="D7" s="103"/>
      <c r="E7" s="42" t="s">
        <v>33</v>
      </c>
      <c r="F7" s="42" t="s">
        <v>140</v>
      </c>
    </row>
    <row r="8" spans="1:6" ht="12.75">
      <c r="A8" s="7">
        <v>1</v>
      </c>
      <c r="B8" s="2">
        <v>2</v>
      </c>
      <c r="C8" s="8">
        <v>3</v>
      </c>
      <c r="D8" s="2">
        <v>4</v>
      </c>
      <c r="E8" s="2">
        <v>5</v>
      </c>
      <c r="F8" s="2">
        <v>6</v>
      </c>
    </row>
    <row r="9" spans="1:6" ht="12.75">
      <c r="A9" s="7" t="s">
        <v>36</v>
      </c>
      <c r="B9" s="8"/>
      <c r="C9" s="43" t="s">
        <v>37</v>
      </c>
      <c r="D9" s="2"/>
      <c r="E9" s="2"/>
      <c r="F9" s="2"/>
    </row>
    <row r="10" spans="1:6" ht="12.75">
      <c r="A10" s="4" t="s">
        <v>32</v>
      </c>
      <c r="B10" s="91" t="s">
        <v>3</v>
      </c>
      <c r="C10" s="14" t="s">
        <v>138</v>
      </c>
      <c r="D10" s="1"/>
      <c r="E10" s="1"/>
      <c r="F10" s="1"/>
    </row>
    <row r="11" spans="1:6" ht="12.75">
      <c r="A11" s="4"/>
      <c r="B11" s="91"/>
      <c r="C11" s="9" t="s">
        <v>92</v>
      </c>
      <c r="D11" s="11"/>
      <c r="E11" s="1"/>
      <c r="F11" s="1"/>
    </row>
    <row r="12" spans="1:6" ht="12.75">
      <c r="A12" s="13"/>
      <c r="B12" s="91"/>
      <c r="C12" s="32" t="s">
        <v>145</v>
      </c>
      <c r="D12" s="1">
        <v>45000</v>
      </c>
      <c r="E12" s="5">
        <v>45000</v>
      </c>
      <c r="F12" s="5"/>
    </row>
    <row r="13" spans="1:6" ht="12.75">
      <c r="A13" s="13"/>
      <c r="B13" s="91"/>
      <c r="C13" s="32" t="s">
        <v>182</v>
      </c>
      <c r="D13" s="1">
        <v>5000</v>
      </c>
      <c r="E13" s="5">
        <v>5000</v>
      </c>
      <c r="F13" s="5"/>
    </row>
    <row r="14" spans="1:6" ht="12.75">
      <c r="A14" s="4"/>
      <c r="B14" s="92"/>
      <c r="C14" s="10" t="s">
        <v>93</v>
      </c>
      <c r="D14" s="1">
        <f>SUM(D12:D13)</f>
        <v>50000</v>
      </c>
      <c r="E14" s="1">
        <f>SUM(E12:E13)</f>
        <v>50000</v>
      </c>
      <c r="F14" s="1">
        <f>SUM(F12:F13)</f>
        <v>0</v>
      </c>
    </row>
    <row r="15" spans="1:6" ht="12.75">
      <c r="A15" s="4"/>
      <c r="B15" s="91" t="s">
        <v>96</v>
      </c>
      <c r="C15" s="41" t="s">
        <v>171</v>
      </c>
      <c r="D15" s="1"/>
      <c r="E15" s="5"/>
      <c r="F15" s="5"/>
    </row>
    <row r="16" spans="1:6" ht="12.75">
      <c r="A16" s="4"/>
      <c r="B16" s="91"/>
      <c r="C16" s="10" t="s">
        <v>8</v>
      </c>
      <c r="D16" s="1">
        <v>25000</v>
      </c>
      <c r="E16" s="5">
        <v>25000</v>
      </c>
      <c r="F16" s="5"/>
    </row>
    <row r="17" spans="1:6" ht="12.75">
      <c r="A17" s="4"/>
      <c r="B17" s="91"/>
      <c r="C17" s="10" t="s">
        <v>97</v>
      </c>
      <c r="D17" s="1">
        <f>SUM(D16)</f>
        <v>25000</v>
      </c>
      <c r="E17" s="5">
        <f>SUM(E16)</f>
        <v>25000</v>
      </c>
      <c r="F17" s="5"/>
    </row>
    <row r="18" spans="1:6" ht="12.75">
      <c r="A18" s="4"/>
      <c r="B18" s="93" t="s">
        <v>4</v>
      </c>
      <c r="C18" s="14" t="s">
        <v>5</v>
      </c>
      <c r="D18" s="1"/>
      <c r="E18" s="1"/>
      <c r="F18" s="1"/>
    </row>
    <row r="19" spans="1:6" ht="12.75">
      <c r="A19" s="4"/>
      <c r="B19" s="91"/>
      <c r="C19" s="33" t="s">
        <v>8</v>
      </c>
      <c r="D19" s="1">
        <v>1000</v>
      </c>
      <c r="E19" s="1">
        <v>1000</v>
      </c>
      <c r="F19" s="1"/>
    </row>
    <row r="20" spans="1:6" ht="12.75">
      <c r="A20" s="4"/>
      <c r="B20" s="4"/>
      <c r="C20" s="33" t="s">
        <v>95</v>
      </c>
      <c r="D20" s="1">
        <f>SUM(D19:D19)</f>
        <v>1000</v>
      </c>
      <c r="E20" s="1">
        <f>SUM(E19:E19)</f>
        <v>1000</v>
      </c>
      <c r="F20" s="1"/>
    </row>
    <row r="21" spans="1:6" ht="12.75">
      <c r="A21" s="16" t="s">
        <v>6</v>
      </c>
      <c r="B21" s="16"/>
      <c r="C21" s="18" t="s">
        <v>7</v>
      </c>
      <c r="D21" s="16">
        <f>SUM(D20,D17,D14)</f>
        <v>76000</v>
      </c>
      <c r="E21" s="16">
        <f>SUM(E20,E17,E14)</f>
        <v>76000</v>
      </c>
      <c r="F21" s="16">
        <f>SUM(F14)</f>
        <v>0</v>
      </c>
    </row>
    <row r="22" spans="1:6" ht="12.75">
      <c r="A22" s="20">
        <v>600</v>
      </c>
      <c r="B22" s="18"/>
      <c r="C22" s="52" t="s">
        <v>162</v>
      </c>
      <c r="D22" s="1"/>
      <c r="E22" s="16"/>
      <c r="F22" s="1"/>
    </row>
    <row r="23" spans="1:6" ht="12.75">
      <c r="A23" s="3" t="s">
        <v>32</v>
      </c>
      <c r="B23" s="4">
        <v>60016</v>
      </c>
      <c r="C23" s="51" t="s">
        <v>9</v>
      </c>
      <c r="D23" s="1"/>
      <c r="E23" s="1"/>
      <c r="F23" s="1"/>
    </row>
    <row r="24" spans="1:6" ht="12.75">
      <c r="A24" s="4"/>
      <c r="B24" s="4"/>
      <c r="C24" s="53" t="s">
        <v>56</v>
      </c>
      <c r="D24" s="1"/>
      <c r="E24" s="28"/>
      <c r="F24" s="1"/>
    </row>
    <row r="25" spans="1:6" ht="12.75">
      <c r="A25" s="4"/>
      <c r="B25" s="13"/>
      <c r="C25" s="29" t="s">
        <v>57</v>
      </c>
      <c r="D25" s="1">
        <v>4200</v>
      </c>
      <c r="E25" s="28">
        <v>4200</v>
      </c>
      <c r="F25" s="1"/>
    </row>
    <row r="26" spans="1:6" ht="15" customHeight="1">
      <c r="A26" s="4"/>
      <c r="B26" s="13"/>
      <c r="C26" s="53" t="s">
        <v>133</v>
      </c>
      <c r="D26" s="1">
        <v>20000</v>
      </c>
      <c r="E26" s="12">
        <v>20000</v>
      </c>
      <c r="F26" s="1"/>
    </row>
    <row r="27" spans="1:6" ht="27" customHeight="1">
      <c r="A27" s="4"/>
      <c r="B27" s="13"/>
      <c r="C27" s="53" t="s">
        <v>195</v>
      </c>
      <c r="D27" s="1">
        <v>213935</v>
      </c>
      <c r="E27" s="12">
        <v>213935</v>
      </c>
      <c r="F27" s="1"/>
    </row>
    <row r="28" spans="1:6" ht="12.75">
      <c r="A28" s="4"/>
      <c r="B28" s="13"/>
      <c r="C28" s="53" t="s">
        <v>112</v>
      </c>
      <c r="D28" s="28">
        <f>SUM(D25:D27)</f>
        <v>238135</v>
      </c>
      <c r="E28" s="28">
        <f>SUM(E25:E27)</f>
        <v>238135</v>
      </c>
      <c r="F28" s="1"/>
    </row>
    <row r="29" spans="1:6" ht="12.75">
      <c r="A29" s="16">
        <v>600</v>
      </c>
      <c r="B29" s="16"/>
      <c r="C29" s="54" t="s">
        <v>120</v>
      </c>
      <c r="D29" s="16">
        <f>SUM(D28)</f>
        <v>238135</v>
      </c>
      <c r="E29" s="16">
        <f>SUM(E28)</f>
        <v>238135</v>
      </c>
      <c r="F29" s="1"/>
    </row>
    <row r="30" spans="1:6" ht="12.75">
      <c r="A30" s="20">
        <v>700</v>
      </c>
      <c r="B30" s="18"/>
      <c r="C30" s="55" t="s">
        <v>38</v>
      </c>
      <c r="D30" s="1"/>
      <c r="E30" s="17"/>
      <c r="F30" s="5"/>
    </row>
    <row r="31" spans="1:6" ht="12.75">
      <c r="A31" s="3" t="s">
        <v>32</v>
      </c>
      <c r="B31" s="4">
        <v>70004</v>
      </c>
      <c r="C31" s="51" t="s">
        <v>64</v>
      </c>
      <c r="D31" s="1"/>
      <c r="E31" s="1"/>
      <c r="F31" s="1"/>
    </row>
    <row r="32" spans="1:6" ht="12.75">
      <c r="A32" s="4"/>
      <c r="B32" s="4"/>
      <c r="C32" s="53" t="s">
        <v>8</v>
      </c>
      <c r="D32" s="1">
        <v>40000</v>
      </c>
      <c r="E32" s="1">
        <v>40000</v>
      </c>
      <c r="F32" s="1"/>
    </row>
    <row r="33" spans="1:6" ht="12.75">
      <c r="A33" s="13"/>
      <c r="B33" s="5"/>
      <c r="C33" s="56" t="s">
        <v>113</v>
      </c>
      <c r="D33" s="1">
        <f>SUM(D32)</f>
        <v>40000</v>
      </c>
      <c r="E33" s="1">
        <f>SUM(E32)</f>
        <v>40000</v>
      </c>
      <c r="F33" s="1"/>
    </row>
    <row r="34" spans="1:6" ht="12.75">
      <c r="A34" s="4"/>
      <c r="B34" s="4">
        <v>70005</v>
      </c>
      <c r="C34" s="51" t="s">
        <v>10</v>
      </c>
      <c r="D34" s="1"/>
      <c r="E34" s="1"/>
      <c r="F34" s="1"/>
    </row>
    <row r="35" spans="1:6" ht="12.75">
      <c r="A35" s="4"/>
      <c r="B35" s="4"/>
      <c r="C35" s="57" t="s">
        <v>8</v>
      </c>
      <c r="D35" s="1">
        <v>30000</v>
      </c>
      <c r="E35" s="1">
        <v>30000</v>
      </c>
      <c r="F35" s="1"/>
    </row>
    <row r="36" spans="1:6" ht="12.75">
      <c r="A36" s="4"/>
      <c r="B36" s="4"/>
      <c r="C36" s="58" t="s">
        <v>114</v>
      </c>
      <c r="D36" s="1">
        <f>SUM(D35)</f>
        <v>30000</v>
      </c>
      <c r="E36" s="1">
        <f>SUM(E35)</f>
        <v>30000</v>
      </c>
      <c r="F36" s="1"/>
    </row>
    <row r="37" spans="1:6" ht="12.75">
      <c r="A37" s="16">
        <v>700</v>
      </c>
      <c r="B37" s="16"/>
      <c r="C37" s="49" t="s">
        <v>121</v>
      </c>
      <c r="D37" s="16">
        <f>SUM(D36,D33)</f>
        <v>70000</v>
      </c>
      <c r="E37" s="16">
        <f>SUM(E36,E33)</f>
        <v>70000</v>
      </c>
      <c r="F37" s="1"/>
    </row>
    <row r="38" spans="1:6" ht="13.5" customHeight="1">
      <c r="A38" s="20">
        <v>710</v>
      </c>
      <c r="B38" s="18"/>
      <c r="C38" s="59" t="s">
        <v>39</v>
      </c>
      <c r="D38" s="16"/>
      <c r="E38" s="16"/>
      <c r="F38" s="1"/>
    </row>
    <row r="39" spans="1:6" ht="12.75">
      <c r="A39" s="3" t="s">
        <v>32</v>
      </c>
      <c r="B39" s="4">
        <v>71004</v>
      </c>
      <c r="C39" s="51" t="s">
        <v>11</v>
      </c>
      <c r="D39" s="1"/>
      <c r="E39" s="1"/>
      <c r="F39" s="1"/>
    </row>
    <row r="40" spans="1:6" ht="12.75">
      <c r="A40" s="4"/>
      <c r="B40" s="4"/>
      <c r="C40" s="57" t="s">
        <v>73</v>
      </c>
      <c r="D40" s="1"/>
      <c r="E40" s="1"/>
      <c r="F40" s="1"/>
    </row>
    <row r="41" spans="1:6" ht="12.75">
      <c r="A41" s="4"/>
      <c r="B41" s="4"/>
      <c r="C41" s="58" t="s">
        <v>185</v>
      </c>
      <c r="D41" s="1">
        <v>10000</v>
      </c>
      <c r="E41" s="1">
        <v>10000</v>
      </c>
      <c r="F41" s="1"/>
    </row>
    <row r="42" spans="1:6" ht="12.75">
      <c r="A42" s="4"/>
      <c r="B42" s="4"/>
      <c r="C42" s="58" t="s">
        <v>115</v>
      </c>
      <c r="D42" s="1">
        <f>SUM(D41)</f>
        <v>10000</v>
      </c>
      <c r="E42" s="1">
        <f>SUM(E41)</f>
        <v>10000</v>
      </c>
      <c r="F42" s="1"/>
    </row>
    <row r="43" spans="1:6" ht="12.75">
      <c r="A43" s="16">
        <v>710</v>
      </c>
      <c r="B43" s="16"/>
      <c r="C43" s="49" t="s">
        <v>131</v>
      </c>
      <c r="D43" s="16">
        <f>SUM(D42)</f>
        <v>10000</v>
      </c>
      <c r="E43" s="16">
        <f>SUM(E42)</f>
        <v>10000</v>
      </c>
      <c r="F43" s="1"/>
    </row>
    <row r="44" spans="1:6" ht="16.5" customHeight="1">
      <c r="A44" s="20">
        <v>750</v>
      </c>
      <c r="B44" s="18"/>
      <c r="C44" s="52" t="s">
        <v>40</v>
      </c>
      <c r="D44" s="1"/>
      <c r="E44" s="16"/>
      <c r="F44" s="1"/>
    </row>
    <row r="45" spans="1:6" ht="12.75">
      <c r="A45" s="3" t="s">
        <v>32</v>
      </c>
      <c r="B45" s="4">
        <v>75011</v>
      </c>
      <c r="C45" s="14" t="s">
        <v>12</v>
      </c>
      <c r="D45" s="1"/>
      <c r="E45" s="1"/>
      <c r="F45" s="1"/>
    </row>
    <row r="46" spans="1:6" ht="12.75">
      <c r="A46" s="4"/>
      <c r="B46" s="4"/>
      <c r="C46" s="57" t="s">
        <v>73</v>
      </c>
      <c r="D46" s="1"/>
      <c r="E46" s="1"/>
      <c r="F46" s="1"/>
    </row>
    <row r="47" spans="1:6" ht="12.75">
      <c r="A47" s="4"/>
      <c r="B47" s="4"/>
      <c r="C47" s="53" t="s">
        <v>78</v>
      </c>
      <c r="D47" s="1">
        <v>92395</v>
      </c>
      <c r="E47" s="1"/>
      <c r="F47" s="1">
        <v>92395</v>
      </c>
    </row>
    <row r="48" spans="1:6" ht="12.75">
      <c r="A48" s="13"/>
      <c r="B48" s="5"/>
      <c r="C48" s="32" t="s">
        <v>106</v>
      </c>
      <c r="D48" s="1">
        <f>SUM(D47)</f>
        <v>92395</v>
      </c>
      <c r="E48" s="1"/>
      <c r="F48" s="1">
        <f>SUM(F47)</f>
        <v>92395</v>
      </c>
    </row>
    <row r="49" spans="1:6" ht="12.75">
      <c r="A49" s="4"/>
      <c r="B49" s="4">
        <v>75022</v>
      </c>
      <c r="C49" s="51" t="s">
        <v>13</v>
      </c>
      <c r="D49" s="1"/>
      <c r="E49" s="1"/>
      <c r="F49" s="1"/>
    </row>
    <row r="50" spans="1:6" ht="12.75">
      <c r="A50" s="4"/>
      <c r="B50" s="4"/>
      <c r="C50" s="57" t="s">
        <v>8</v>
      </c>
      <c r="D50" s="1">
        <v>54900</v>
      </c>
      <c r="E50" s="1">
        <v>54900</v>
      </c>
      <c r="F50" s="1"/>
    </row>
    <row r="51" spans="1:6" ht="12.75">
      <c r="A51" s="4"/>
      <c r="B51" s="4"/>
      <c r="C51" s="57" t="s">
        <v>87</v>
      </c>
      <c r="D51" s="1">
        <f>SUM(D50)</f>
        <v>54900</v>
      </c>
      <c r="E51" s="1">
        <f>SUM(E50)</f>
        <v>54900</v>
      </c>
      <c r="F51" s="1"/>
    </row>
    <row r="52" spans="1:6" ht="12.75">
      <c r="A52" s="4"/>
      <c r="B52" s="3">
        <v>75023</v>
      </c>
      <c r="C52" s="51" t="s">
        <v>14</v>
      </c>
      <c r="D52" s="1"/>
      <c r="E52" s="1"/>
      <c r="F52" s="1"/>
    </row>
    <row r="53" spans="1:6" ht="12.75">
      <c r="A53" s="4"/>
      <c r="B53" s="4"/>
      <c r="C53" s="57" t="s">
        <v>92</v>
      </c>
      <c r="D53" s="1"/>
      <c r="E53" s="1"/>
      <c r="F53" s="1"/>
    </row>
    <row r="54" spans="1:6" ht="12.75">
      <c r="A54" s="4"/>
      <c r="B54" s="4"/>
      <c r="C54" s="50" t="s">
        <v>78</v>
      </c>
      <c r="D54" s="1">
        <f>1689133-26340+10000</f>
        <v>1672793</v>
      </c>
      <c r="E54" s="1">
        <f>1689133-26340+10000</f>
        <v>1672793</v>
      </c>
      <c r="F54" s="1"/>
    </row>
    <row r="55" spans="1:6" ht="12.75">
      <c r="A55" s="13"/>
      <c r="B55" s="4"/>
      <c r="C55" s="32" t="s">
        <v>94</v>
      </c>
      <c r="D55" s="1">
        <f>304817-10000</f>
        <v>294817</v>
      </c>
      <c r="E55" s="1">
        <f>304817-10000</f>
        <v>294817</v>
      </c>
      <c r="F55" s="1"/>
    </row>
    <row r="56" spans="1:6" ht="12.75">
      <c r="A56" s="4"/>
      <c r="B56" s="5"/>
      <c r="C56" s="10" t="s">
        <v>98</v>
      </c>
      <c r="D56" s="1">
        <f>SUM(D54:D55)</f>
        <v>1967610</v>
      </c>
      <c r="E56" s="1">
        <f>SUM(E54:E55)</f>
        <v>1967610</v>
      </c>
      <c r="F56" s="1"/>
    </row>
    <row r="57" spans="1:6" ht="12.75">
      <c r="A57" s="4"/>
      <c r="B57" s="3">
        <v>75095</v>
      </c>
      <c r="C57" s="51" t="s">
        <v>5</v>
      </c>
      <c r="D57" s="1"/>
      <c r="E57" s="1"/>
      <c r="F57" s="1"/>
    </row>
    <row r="58" spans="1:6" ht="29.25" customHeight="1">
      <c r="A58" s="4"/>
      <c r="B58" s="4"/>
      <c r="C58" s="57" t="s">
        <v>159</v>
      </c>
      <c r="D58" s="1">
        <v>49500</v>
      </c>
      <c r="E58" s="1">
        <v>49500</v>
      </c>
      <c r="F58" s="1"/>
    </row>
    <row r="59" spans="1:6" ht="38.25">
      <c r="A59" s="4"/>
      <c r="B59" s="4"/>
      <c r="C59" s="58" t="s">
        <v>186</v>
      </c>
      <c r="D59" s="1">
        <v>984</v>
      </c>
      <c r="E59" s="1">
        <v>984</v>
      </c>
      <c r="F59" s="1"/>
    </row>
    <row r="60" spans="1:6" ht="16.5" customHeight="1">
      <c r="A60" s="4"/>
      <c r="B60" s="4"/>
      <c r="C60" s="58" t="s">
        <v>99</v>
      </c>
      <c r="D60" s="1">
        <f>SUM(D58:D59)</f>
        <v>50484</v>
      </c>
      <c r="E60" s="1">
        <f>SUM(E58:E59)</f>
        <v>50484</v>
      </c>
      <c r="F60" s="1"/>
    </row>
    <row r="61" spans="1:6" ht="16.5" customHeight="1">
      <c r="A61" s="16">
        <v>750</v>
      </c>
      <c r="B61" s="16"/>
      <c r="C61" s="49" t="s">
        <v>122</v>
      </c>
      <c r="D61" s="16">
        <f>SUM(D60,D56,D51,D64,D48)</f>
        <v>2165389</v>
      </c>
      <c r="E61" s="16">
        <f>SUM(E60,E56,E51,E64,E48)</f>
        <v>2072994</v>
      </c>
      <c r="F61" s="16">
        <f>SUM(F48)</f>
        <v>92395</v>
      </c>
    </row>
    <row r="62" spans="1:6" ht="16.5" customHeight="1">
      <c r="A62" s="85"/>
      <c r="B62" s="85"/>
      <c r="C62" s="97"/>
      <c r="D62" s="85"/>
      <c r="E62" s="85"/>
      <c r="F62" s="85"/>
    </row>
    <row r="63" spans="1:6" ht="16.5" customHeight="1">
      <c r="A63" s="22"/>
      <c r="B63" s="85"/>
      <c r="C63" s="54"/>
      <c r="D63" s="45"/>
      <c r="E63" s="45"/>
      <c r="F63" s="45"/>
    </row>
    <row r="64" spans="1:6" ht="27" customHeight="1">
      <c r="A64" s="20">
        <v>751</v>
      </c>
      <c r="B64" s="85"/>
      <c r="C64" s="88" t="s">
        <v>42</v>
      </c>
      <c r="D64" s="17"/>
      <c r="E64" s="17"/>
      <c r="F64" s="17"/>
    </row>
    <row r="65" spans="1:6" ht="27" customHeight="1">
      <c r="A65" s="21"/>
      <c r="B65" s="27">
        <v>75101</v>
      </c>
      <c r="C65" s="60" t="s">
        <v>50</v>
      </c>
      <c r="D65" s="23"/>
      <c r="E65" s="16"/>
      <c r="F65" s="23"/>
    </row>
    <row r="66" spans="1:6" ht="12.75">
      <c r="A66" s="22"/>
      <c r="B66" s="30"/>
      <c r="C66" s="61" t="s">
        <v>92</v>
      </c>
      <c r="D66" s="23"/>
      <c r="E66" s="16"/>
      <c r="F66" s="23"/>
    </row>
    <row r="67" spans="1:6" ht="12.75">
      <c r="A67" s="22"/>
      <c r="B67" s="30"/>
      <c r="C67" s="61" t="s">
        <v>187</v>
      </c>
      <c r="D67" s="23">
        <v>958</v>
      </c>
      <c r="E67" s="16"/>
      <c r="F67" s="23">
        <v>958</v>
      </c>
    </row>
    <row r="68" spans="1:6" ht="12.75">
      <c r="A68" s="22"/>
      <c r="B68" s="30"/>
      <c r="C68" s="61" t="s">
        <v>94</v>
      </c>
      <c r="D68" s="23">
        <v>1327</v>
      </c>
      <c r="E68" s="16"/>
      <c r="F68" s="23">
        <v>1327</v>
      </c>
    </row>
    <row r="69" spans="1:6" ht="12.75">
      <c r="A69" s="22"/>
      <c r="B69" s="30"/>
      <c r="C69" s="61" t="s">
        <v>116</v>
      </c>
      <c r="D69" s="23">
        <f>SUM(D67:D68)</f>
        <v>2285</v>
      </c>
      <c r="E69" s="16"/>
      <c r="F69" s="23">
        <f>SUM(F67:F68)</f>
        <v>2285</v>
      </c>
    </row>
    <row r="70" spans="1:6" ht="12.75">
      <c r="A70" s="16">
        <v>751</v>
      </c>
      <c r="B70" s="45"/>
      <c r="C70" s="62" t="s">
        <v>149</v>
      </c>
      <c r="D70" s="16">
        <f>SUM(D69)</f>
        <v>2285</v>
      </c>
      <c r="E70" s="16">
        <f>SUM(E69)</f>
        <v>0</v>
      </c>
      <c r="F70" s="16">
        <f>SUM(F69)</f>
        <v>2285</v>
      </c>
    </row>
    <row r="71" spans="1:6" ht="12" customHeight="1">
      <c r="A71" s="24">
        <v>754</v>
      </c>
      <c r="B71" s="18"/>
      <c r="C71" s="63" t="s">
        <v>41</v>
      </c>
      <c r="D71" s="16"/>
      <c r="E71" s="16"/>
      <c r="F71" s="1"/>
    </row>
    <row r="72" spans="1:6" ht="12" customHeight="1">
      <c r="A72" s="26"/>
      <c r="B72" s="36">
        <v>75403</v>
      </c>
      <c r="C72" s="94" t="s">
        <v>190</v>
      </c>
      <c r="D72" s="23"/>
      <c r="E72" s="23"/>
      <c r="F72" s="96"/>
    </row>
    <row r="73" spans="1:6" ht="24" customHeight="1">
      <c r="A73" s="26"/>
      <c r="B73" s="36"/>
      <c r="C73" s="95" t="s">
        <v>196</v>
      </c>
      <c r="D73" s="23">
        <v>50000</v>
      </c>
      <c r="E73" s="23">
        <v>50000</v>
      </c>
      <c r="F73" s="96"/>
    </row>
    <row r="74" spans="1:6" ht="12" customHeight="1">
      <c r="A74" s="26"/>
      <c r="B74" s="37"/>
      <c r="C74" s="95" t="s">
        <v>191</v>
      </c>
      <c r="D74" s="23">
        <f>SUM(D73)</f>
        <v>50000</v>
      </c>
      <c r="E74" s="23">
        <f>SUM(E73)</f>
        <v>50000</v>
      </c>
      <c r="F74" s="96"/>
    </row>
    <row r="75" spans="1:6" ht="12.75">
      <c r="A75" s="4" t="s">
        <v>32</v>
      </c>
      <c r="B75" s="4">
        <v>75412</v>
      </c>
      <c r="C75" s="51" t="s">
        <v>15</v>
      </c>
      <c r="D75" s="1"/>
      <c r="E75" s="1"/>
      <c r="F75" s="1"/>
    </row>
    <row r="76" spans="1:6" ht="12.75">
      <c r="A76" s="4"/>
      <c r="B76" s="4"/>
      <c r="C76" s="53" t="s">
        <v>58</v>
      </c>
      <c r="D76" s="1"/>
      <c r="E76" s="1"/>
      <c r="F76" s="1"/>
    </row>
    <row r="77" spans="1:6" ht="12.75">
      <c r="A77" s="4"/>
      <c r="B77" s="13"/>
      <c r="C77" s="64" t="s">
        <v>59</v>
      </c>
      <c r="D77" s="28">
        <v>42396</v>
      </c>
      <c r="E77" s="28">
        <v>42396</v>
      </c>
      <c r="F77" s="28"/>
    </row>
    <row r="78" spans="1:6" ht="12.75">
      <c r="A78" s="13"/>
      <c r="B78" s="13"/>
      <c r="C78" s="64" t="s">
        <v>60</v>
      </c>
      <c r="D78" s="28">
        <v>62000</v>
      </c>
      <c r="E78" s="28">
        <v>62000</v>
      </c>
      <c r="F78" s="28"/>
    </row>
    <row r="79" spans="1:6" ht="12.75">
      <c r="A79" s="13"/>
      <c r="B79" s="13"/>
      <c r="C79" s="64" t="s">
        <v>61</v>
      </c>
      <c r="D79" s="28">
        <v>1800</v>
      </c>
      <c r="E79" s="28">
        <v>1800</v>
      </c>
      <c r="F79" s="28"/>
    </row>
    <row r="80" spans="1:6" ht="12.75">
      <c r="A80" s="13"/>
      <c r="B80" s="5"/>
      <c r="C80" s="65" t="s">
        <v>102</v>
      </c>
      <c r="D80" s="28">
        <f>SUM(D77:D79)</f>
        <v>106196</v>
      </c>
      <c r="E80" s="28">
        <f>SUM(E77:E79)</f>
        <v>106196</v>
      </c>
      <c r="F80" s="28"/>
    </row>
    <row r="81" spans="1:6" ht="12.75">
      <c r="A81" s="13"/>
      <c r="B81" s="4">
        <v>75414</v>
      </c>
      <c r="C81" s="66" t="s">
        <v>16</v>
      </c>
      <c r="D81" s="1"/>
      <c r="E81" s="1"/>
      <c r="F81" s="1"/>
    </row>
    <row r="82" spans="1:6" ht="12.75">
      <c r="A82" s="13"/>
      <c r="B82" s="4"/>
      <c r="C82" s="86" t="s">
        <v>8</v>
      </c>
      <c r="D82" s="1">
        <v>600</v>
      </c>
      <c r="E82" s="1"/>
      <c r="F82" s="1">
        <v>600</v>
      </c>
    </row>
    <row r="83" spans="1:6" ht="12.75">
      <c r="A83" s="13"/>
      <c r="B83" s="5"/>
      <c r="C83" s="56" t="s">
        <v>101</v>
      </c>
      <c r="D83" s="1">
        <f>SUM(D82:D82)</f>
        <v>600</v>
      </c>
      <c r="E83" s="1">
        <f>SUM(E82:E82)</f>
        <v>0</v>
      </c>
      <c r="F83" s="1">
        <f>SUM(F82:F82)</f>
        <v>600</v>
      </c>
    </row>
    <row r="84" spans="1:6" ht="12.75">
      <c r="A84" s="4"/>
      <c r="B84" s="4">
        <v>75416</v>
      </c>
      <c r="C84" s="51" t="s">
        <v>17</v>
      </c>
      <c r="D84" s="1"/>
      <c r="E84" s="1"/>
      <c r="F84" s="1"/>
    </row>
    <row r="85" spans="1:6" ht="12.75">
      <c r="A85" s="4"/>
      <c r="B85" s="4"/>
      <c r="C85" s="53" t="s">
        <v>92</v>
      </c>
      <c r="D85" s="1"/>
      <c r="E85" s="1"/>
      <c r="F85" s="1"/>
    </row>
    <row r="86" spans="1:6" ht="12.75">
      <c r="A86" s="4"/>
      <c r="B86" s="4"/>
      <c r="C86" s="35" t="s">
        <v>78</v>
      </c>
      <c r="D86" s="1">
        <v>80550</v>
      </c>
      <c r="E86" s="1">
        <v>80550</v>
      </c>
      <c r="F86" s="1"/>
    </row>
    <row r="87" spans="1:6" ht="12.75">
      <c r="A87" s="4"/>
      <c r="B87" s="4"/>
      <c r="C87" s="50" t="s">
        <v>94</v>
      </c>
      <c r="D87" s="1">
        <v>16000</v>
      </c>
      <c r="E87" s="1">
        <v>16000</v>
      </c>
      <c r="F87" s="1"/>
    </row>
    <row r="88" spans="1:6" ht="12.75">
      <c r="A88" s="4"/>
      <c r="B88" s="4"/>
      <c r="C88" s="67" t="s">
        <v>100</v>
      </c>
      <c r="D88" s="1">
        <f>SUM(D86:D87)</f>
        <v>96550</v>
      </c>
      <c r="E88" s="1">
        <f>SUM(E86:E87)</f>
        <v>96550</v>
      </c>
      <c r="F88" s="1"/>
    </row>
    <row r="89" spans="1:6" ht="12.75">
      <c r="A89" s="16">
        <v>754</v>
      </c>
      <c r="B89" s="16"/>
      <c r="C89" s="49" t="s">
        <v>123</v>
      </c>
      <c r="D89" s="16">
        <f>SUM(D88,D83,D80,D74)</f>
        <v>253346</v>
      </c>
      <c r="E89" s="16">
        <f>SUM(E88,E83,E80,E74)</f>
        <v>252746</v>
      </c>
      <c r="F89" s="16">
        <f>SUM(F83)</f>
        <v>600</v>
      </c>
    </row>
    <row r="90" spans="1:6" ht="32.25" customHeight="1">
      <c r="A90" s="20">
        <v>756</v>
      </c>
      <c r="B90" s="82"/>
      <c r="C90" s="89" t="s">
        <v>151</v>
      </c>
      <c r="D90" s="16"/>
      <c r="E90" s="16"/>
      <c r="F90" s="16"/>
    </row>
    <row r="91" spans="1:6" ht="25.5">
      <c r="A91" s="20"/>
      <c r="B91" s="27">
        <v>75647</v>
      </c>
      <c r="C91" s="60" t="s">
        <v>142</v>
      </c>
      <c r="D91" s="16"/>
      <c r="E91" s="16"/>
      <c r="F91" s="16"/>
    </row>
    <row r="92" spans="1:6" ht="12.75">
      <c r="A92" s="46"/>
      <c r="B92" s="26"/>
      <c r="C92" s="61" t="s">
        <v>73</v>
      </c>
      <c r="D92" s="16"/>
      <c r="E92" s="16"/>
      <c r="F92" s="16"/>
    </row>
    <row r="93" spans="1:6" ht="12.75">
      <c r="A93" s="46"/>
      <c r="B93" s="26"/>
      <c r="C93" s="61" t="s">
        <v>78</v>
      </c>
      <c r="D93" s="23">
        <v>22000</v>
      </c>
      <c r="E93" s="23">
        <v>22000</v>
      </c>
      <c r="F93" s="16"/>
    </row>
    <row r="94" spans="1:6" ht="12.75">
      <c r="A94" s="26"/>
      <c r="B94" s="48"/>
      <c r="C94" s="61" t="s">
        <v>133</v>
      </c>
      <c r="D94" s="23">
        <v>63000</v>
      </c>
      <c r="E94" s="23">
        <v>63000</v>
      </c>
      <c r="F94" s="23"/>
    </row>
    <row r="95" spans="1:6" ht="12.75">
      <c r="A95" s="46"/>
      <c r="B95" s="37"/>
      <c r="C95" s="61" t="s">
        <v>143</v>
      </c>
      <c r="D95" s="23">
        <f>SUM(D93:D94)</f>
        <v>85000</v>
      </c>
      <c r="E95" s="23">
        <f>SUM(E93:E94)</f>
        <v>85000</v>
      </c>
      <c r="F95" s="23"/>
    </row>
    <row r="96" spans="1:6" ht="12.75" customHeight="1">
      <c r="A96" s="16">
        <v>756</v>
      </c>
      <c r="B96" s="45"/>
      <c r="C96" s="62" t="s">
        <v>150</v>
      </c>
      <c r="D96" s="16">
        <f>SUM(D95)</f>
        <v>85000</v>
      </c>
      <c r="E96" s="16">
        <f>SUM(E95)</f>
        <v>85000</v>
      </c>
      <c r="F96" s="23"/>
    </row>
    <row r="97" spans="1:6" ht="13.5">
      <c r="A97" s="20">
        <v>757</v>
      </c>
      <c r="B97" s="18"/>
      <c r="C97" s="59" t="s">
        <v>53</v>
      </c>
      <c r="D97" s="16"/>
      <c r="E97" s="16"/>
      <c r="F97" s="16"/>
    </row>
    <row r="98" spans="1:6" ht="25.5">
      <c r="A98" s="21"/>
      <c r="B98" s="20">
        <v>75702</v>
      </c>
      <c r="C98" s="51" t="s">
        <v>54</v>
      </c>
      <c r="D98" s="23"/>
      <c r="E98" s="23"/>
      <c r="F98" s="23"/>
    </row>
    <row r="99" spans="1:6" ht="12.75">
      <c r="A99" s="22"/>
      <c r="B99" s="30"/>
      <c r="C99" s="61" t="s">
        <v>55</v>
      </c>
      <c r="D99" s="23">
        <v>680000</v>
      </c>
      <c r="E99" s="23">
        <v>680000</v>
      </c>
      <c r="F99" s="23"/>
    </row>
    <row r="100" spans="1:6" ht="12.75">
      <c r="A100" s="22"/>
      <c r="B100" s="17"/>
      <c r="C100" s="61" t="s">
        <v>86</v>
      </c>
      <c r="D100" s="23">
        <f>SUM(D99)</f>
        <v>680000</v>
      </c>
      <c r="E100" s="23">
        <f>SUM(E99)</f>
        <v>680000</v>
      </c>
      <c r="F100" s="23"/>
    </row>
    <row r="101" spans="1:6" ht="12.75">
      <c r="A101" s="16">
        <v>757</v>
      </c>
      <c r="B101" s="47"/>
      <c r="C101" s="62" t="s">
        <v>124</v>
      </c>
      <c r="D101" s="16">
        <f>SUM(D100)</f>
        <v>680000</v>
      </c>
      <c r="E101" s="16">
        <f>SUM(E100)</f>
        <v>680000</v>
      </c>
      <c r="F101" s="23"/>
    </row>
    <row r="102" spans="1:6" ht="11.25" customHeight="1">
      <c r="A102" s="20">
        <v>758</v>
      </c>
      <c r="B102" s="18"/>
      <c r="C102" s="52" t="s">
        <v>43</v>
      </c>
      <c r="D102" s="16"/>
      <c r="E102" s="16"/>
      <c r="F102" s="16"/>
    </row>
    <row r="103" spans="1:6" ht="12.75">
      <c r="A103" s="3" t="s">
        <v>32</v>
      </c>
      <c r="B103" s="4">
        <v>75818</v>
      </c>
      <c r="C103" s="51" t="s">
        <v>18</v>
      </c>
      <c r="D103" s="1"/>
      <c r="E103" s="1"/>
      <c r="F103" s="1"/>
    </row>
    <row r="104" spans="1:6" ht="12.75">
      <c r="A104" s="4"/>
      <c r="B104" s="4"/>
      <c r="C104" s="57" t="s">
        <v>49</v>
      </c>
      <c r="D104" s="1">
        <f>30000+6343</f>
        <v>36343</v>
      </c>
      <c r="E104" s="1">
        <f>30000+6343</f>
        <v>36343</v>
      </c>
      <c r="F104" s="1"/>
    </row>
    <row r="105" spans="1:6" ht="12.75">
      <c r="A105" s="16">
        <v>758</v>
      </c>
      <c r="B105" s="16"/>
      <c r="C105" s="62" t="s">
        <v>125</v>
      </c>
      <c r="D105" s="16">
        <f>SUM(D104)</f>
        <v>36343</v>
      </c>
      <c r="E105" s="16">
        <f>SUM(E104)</f>
        <v>36343</v>
      </c>
      <c r="F105" s="1"/>
    </row>
    <row r="106" spans="1:6" ht="12.75">
      <c r="A106" s="20">
        <v>801</v>
      </c>
      <c r="B106" s="18"/>
      <c r="C106" s="52" t="s">
        <v>44</v>
      </c>
      <c r="D106" s="16"/>
      <c r="E106" s="16"/>
      <c r="F106" s="1"/>
    </row>
    <row r="107" spans="1:6" ht="12.75">
      <c r="A107" s="3" t="s">
        <v>32</v>
      </c>
      <c r="B107" s="4">
        <v>80101</v>
      </c>
      <c r="C107" s="51" t="s">
        <v>19</v>
      </c>
      <c r="D107" s="1"/>
      <c r="E107" s="1"/>
      <c r="F107" s="1"/>
    </row>
    <row r="108" spans="1:6" ht="12.75">
      <c r="A108" s="4"/>
      <c r="B108" s="4"/>
      <c r="C108" s="53" t="s">
        <v>62</v>
      </c>
      <c r="D108" s="1"/>
      <c r="E108" s="1"/>
      <c r="F108" s="1"/>
    </row>
    <row r="109" spans="1:6" ht="12.75">
      <c r="A109" s="4"/>
      <c r="B109" s="4"/>
      <c r="C109" s="64" t="s">
        <v>63</v>
      </c>
      <c r="D109" s="28">
        <v>4607854</v>
      </c>
      <c r="E109" s="81">
        <v>4607854</v>
      </c>
      <c r="F109" s="1"/>
    </row>
    <row r="110" spans="1:6" ht="12.75">
      <c r="A110" s="13"/>
      <c r="B110" s="4"/>
      <c r="C110" s="64" t="s">
        <v>60</v>
      </c>
      <c r="D110" s="28">
        <f>677537+117500</f>
        <v>795037</v>
      </c>
      <c r="E110" s="28">
        <f>677537+117500</f>
        <v>795037</v>
      </c>
      <c r="F110" s="1"/>
    </row>
    <row r="111" spans="1:6" ht="12.75">
      <c r="A111" s="4"/>
      <c r="B111" s="4"/>
      <c r="C111" s="64" t="s">
        <v>71</v>
      </c>
      <c r="D111" s="28">
        <v>3000</v>
      </c>
      <c r="E111" s="28">
        <v>3000</v>
      </c>
      <c r="F111" s="1"/>
    </row>
    <row r="112" spans="1:6" ht="12.75">
      <c r="A112" s="4"/>
      <c r="B112" s="4"/>
      <c r="C112" s="64" t="s">
        <v>72</v>
      </c>
      <c r="D112" s="28">
        <f>SUM(D109:D111)</f>
        <v>5405891</v>
      </c>
      <c r="E112" s="28">
        <f>SUM(E109:E111)</f>
        <v>5405891</v>
      </c>
      <c r="F112" s="1"/>
    </row>
    <row r="113" spans="1:6" ht="12.75">
      <c r="A113" s="4"/>
      <c r="B113" s="3">
        <v>80104</v>
      </c>
      <c r="C113" s="51" t="s">
        <v>144</v>
      </c>
      <c r="D113" s="1"/>
      <c r="E113" s="1"/>
      <c r="F113" s="1"/>
    </row>
    <row r="114" spans="1:6" ht="12.75">
      <c r="A114" s="4"/>
      <c r="B114" s="4"/>
      <c r="C114" s="53" t="s">
        <v>73</v>
      </c>
      <c r="D114" s="1"/>
      <c r="E114" s="1"/>
      <c r="F114" s="1"/>
    </row>
    <row r="115" spans="1:6" ht="12.75">
      <c r="A115" s="4"/>
      <c r="B115" s="4"/>
      <c r="C115" s="53" t="s">
        <v>59</v>
      </c>
      <c r="D115" s="1">
        <v>1088432</v>
      </c>
      <c r="E115" s="1">
        <v>1088432</v>
      </c>
      <c r="F115" s="1"/>
    </row>
    <row r="116" spans="1:6" ht="12.75">
      <c r="A116" s="4"/>
      <c r="B116" s="4"/>
      <c r="C116" s="50" t="s">
        <v>66</v>
      </c>
      <c r="D116" s="1">
        <f>242864+74885</f>
        <v>317749</v>
      </c>
      <c r="E116" s="1">
        <f>242864+74885</f>
        <v>317749</v>
      </c>
      <c r="F116" s="1"/>
    </row>
    <row r="117" spans="1:6" ht="12.75">
      <c r="A117" s="13"/>
      <c r="B117" s="4"/>
      <c r="C117" s="50" t="s">
        <v>61</v>
      </c>
      <c r="D117" s="1">
        <v>200</v>
      </c>
      <c r="E117" s="1">
        <v>200</v>
      </c>
      <c r="F117" s="1"/>
    </row>
    <row r="118" spans="1:6" ht="25.5">
      <c r="A118" s="13"/>
      <c r="B118" s="4"/>
      <c r="C118" s="64" t="s">
        <v>197</v>
      </c>
      <c r="D118" s="31">
        <v>12000</v>
      </c>
      <c r="E118" s="31">
        <v>12000</v>
      </c>
      <c r="F118" s="1"/>
    </row>
    <row r="119" spans="1:6" ht="12.75">
      <c r="A119" s="13"/>
      <c r="B119" s="5"/>
      <c r="C119" s="50" t="s">
        <v>74</v>
      </c>
      <c r="D119" s="1">
        <f>SUM(D115:D118)</f>
        <v>1418381</v>
      </c>
      <c r="E119" s="1">
        <f>SUM(E115:E118)</f>
        <v>1418381</v>
      </c>
      <c r="F119" s="1"/>
    </row>
    <row r="120" spans="1:6" ht="12.75">
      <c r="A120" s="4"/>
      <c r="B120" s="4">
        <v>80110</v>
      </c>
      <c r="C120" s="51" t="s">
        <v>20</v>
      </c>
      <c r="D120" s="1"/>
      <c r="E120" s="1"/>
      <c r="F120" s="1"/>
    </row>
    <row r="121" spans="1:6" ht="12.75">
      <c r="A121" s="4"/>
      <c r="B121" s="4"/>
      <c r="C121" s="53" t="s">
        <v>65</v>
      </c>
      <c r="D121" s="1"/>
      <c r="E121" s="1"/>
      <c r="F121" s="1"/>
    </row>
    <row r="122" spans="1:6" ht="15" customHeight="1">
      <c r="A122" s="4"/>
      <c r="B122" s="4"/>
      <c r="C122" s="64" t="s">
        <v>75</v>
      </c>
      <c r="D122" s="28">
        <v>2061717</v>
      </c>
      <c r="E122" s="28">
        <v>2061717</v>
      </c>
      <c r="F122" s="1"/>
    </row>
    <row r="123" spans="1:6" ht="12.75">
      <c r="A123" s="4"/>
      <c r="B123" s="13"/>
      <c r="C123" s="64" t="s">
        <v>66</v>
      </c>
      <c r="D123" s="1">
        <f>271870+3300</f>
        <v>275170</v>
      </c>
      <c r="E123" s="25">
        <f>271870+3300</f>
        <v>275170</v>
      </c>
      <c r="F123" s="1"/>
    </row>
    <row r="124" spans="1:6" ht="25.5">
      <c r="A124" s="4"/>
      <c r="B124" s="13"/>
      <c r="C124" s="64" t="s">
        <v>174</v>
      </c>
      <c r="D124" s="1">
        <f>1000000+295000</f>
        <v>1295000</v>
      </c>
      <c r="E124" s="1">
        <f>1000000+295000</f>
        <v>1295000</v>
      </c>
      <c r="F124" s="1"/>
    </row>
    <row r="125" spans="1:6" ht="12.75">
      <c r="A125" s="4"/>
      <c r="B125" s="5"/>
      <c r="C125" s="53" t="s">
        <v>76</v>
      </c>
      <c r="D125" s="1">
        <f>SUM(D122:D124)</f>
        <v>3631887</v>
      </c>
      <c r="E125" s="1">
        <f>SUM(E122:E124)</f>
        <v>3631887</v>
      </c>
      <c r="F125" s="1"/>
    </row>
    <row r="126" spans="1:6" ht="12.75">
      <c r="A126" s="4"/>
      <c r="B126" s="4"/>
      <c r="C126" s="53"/>
      <c r="D126" s="1"/>
      <c r="E126" s="1"/>
      <c r="F126" s="1"/>
    </row>
    <row r="127" spans="1:6" ht="12.75">
      <c r="A127" s="4"/>
      <c r="B127" s="4">
        <v>80113</v>
      </c>
      <c r="C127" s="51" t="s">
        <v>21</v>
      </c>
      <c r="D127" s="1"/>
      <c r="E127" s="1"/>
      <c r="F127" s="1"/>
    </row>
    <row r="128" spans="1:6" ht="12.75">
      <c r="A128" s="13"/>
      <c r="B128" s="4"/>
      <c r="C128" s="61" t="s">
        <v>73</v>
      </c>
      <c r="D128" s="1"/>
      <c r="E128" s="1"/>
      <c r="F128" s="1"/>
    </row>
    <row r="129" spans="1:6" ht="12.75">
      <c r="A129" s="13"/>
      <c r="B129" s="4"/>
      <c r="C129" s="61" t="s">
        <v>145</v>
      </c>
      <c r="D129" s="1">
        <v>59663</v>
      </c>
      <c r="E129" s="1">
        <v>59663</v>
      </c>
      <c r="F129" s="1"/>
    </row>
    <row r="130" spans="1:6" ht="12.75">
      <c r="A130" s="13"/>
      <c r="B130" s="4"/>
      <c r="C130" s="61" t="s">
        <v>133</v>
      </c>
      <c r="D130" s="1">
        <f>308261-12000</f>
        <v>296261</v>
      </c>
      <c r="E130" s="1">
        <f>308261-12000</f>
        <v>296261</v>
      </c>
      <c r="F130" s="1"/>
    </row>
    <row r="131" spans="1:6" ht="12.75">
      <c r="A131" s="4"/>
      <c r="B131" s="4"/>
      <c r="C131" s="68" t="s">
        <v>77</v>
      </c>
      <c r="D131" s="1">
        <f>SUM(D129:D130)</f>
        <v>355924</v>
      </c>
      <c r="E131" s="1">
        <f>SUM(E129:E130)</f>
        <v>355924</v>
      </c>
      <c r="F131" s="1"/>
    </row>
    <row r="132" spans="1:6" ht="12.75">
      <c r="A132" s="4"/>
      <c r="B132" s="3">
        <v>80146</v>
      </c>
      <c r="C132" s="68" t="s">
        <v>136</v>
      </c>
      <c r="D132" s="1"/>
      <c r="E132" s="1"/>
      <c r="F132" s="1"/>
    </row>
    <row r="133" spans="1:6" ht="12.75">
      <c r="A133" s="13"/>
      <c r="B133" s="4"/>
      <c r="C133" s="61" t="s">
        <v>8</v>
      </c>
      <c r="D133" s="1">
        <v>39000</v>
      </c>
      <c r="E133" s="1">
        <v>39000</v>
      </c>
      <c r="F133" s="1"/>
    </row>
    <row r="134" spans="1:6" ht="12.75">
      <c r="A134" s="4"/>
      <c r="B134" s="4"/>
      <c r="C134" s="68" t="s">
        <v>137</v>
      </c>
      <c r="D134" s="1">
        <f>SUM(D133)</f>
        <v>39000</v>
      </c>
      <c r="E134" s="1">
        <f>SUM(E133)</f>
        <v>39000</v>
      </c>
      <c r="F134" s="1"/>
    </row>
    <row r="135" spans="1:6" ht="12.75">
      <c r="A135" s="4"/>
      <c r="B135" s="3">
        <v>80195</v>
      </c>
      <c r="C135" s="51" t="s">
        <v>5</v>
      </c>
      <c r="D135" s="1"/>
      <c r="E135" s="1"/>
      <c r="F135" s="1"/>
    </row>
    <row r="136" spans="1:6" ht="12.75">
      <c r="A136" s="13"/>
      <c r="B136" s="4"/>
      <c r="C136" s="61" t="s">
        <v>119</v>
      </c>
      <c r="D136" s="1"/>
      <c r="E136" s="1"/>
      <c r="F136" s="1"/>
    </row>
    <row r="137" spans="1:6" ht="15" customHeight="1">
      <c r="A137" s="13"/>
      <c r="B137" s="4"/>
      <c r="C137" s="69" t="s">
        <v>146</v>
      </c>
      <c r="D137" s="1">
        <v>50000</v>
      </c>
      <c r="E137" s="1">
        <v>50000</v>
      </c>
      <c r="F137" s="1"/>
    </row>
    <row r="138" spans="1:6" ht="15" customHeight="1">
      <c r="A138" s="13"/>
      <c r="B138" s="4"/>
      <c r="C138" s="69" t="s">
        <v>163</v>
      </c>
      <c r="D138" s="1">
        <v>7000</v>
      </c>
      <c r="E138" s="1">
        <v>7000</v>
      </c>
      <c r="F138" s="1"/>
    </row>
    <row r="139" spans="1:6" ht="15" customHeight="1">
      <c r="A139" s="13"/>
      <c r="B139" s="4"/>
      <c r="C139" s="69" t="s">
        <v>148</v>
      </c>
      <c r="D139" s="1">
        <v>1000</v>
      </c>
      <c r="E139" s="1">
        <v>1000</v>
      </c>
      <c r="F139" s="1"/>
    </row>
    <row r="140" spans="1:6" ht="12.75">
      <c r="A140" s="13"/>
      <c r="B140" s="5"/>
      <c r="C140" s="68" t="s">
        <v>79</v>
      </c>
      <c r="D140" s="1">
        <f>SUM(D137:D139)</f>
        <v>58000</v>
      </c>
      <c r="E140" s="1">
        <f>SUM(E137:E139)</f>
        <v>58000</v>
      </c>
      <c r="F140" s="1"/>
    </row>
    <row r="141" spans="1:6" ht="12.75">
      <c r="A141" s="16">
        <v>801</v>
      </c>
      <c r="B141" s="17"/>
      <c r="C141" s="70" t="s">
        <v>126</v>
      </c>
      <c r="D141" s="16">
        <f>SUM(D140,D134,D131,D125,D119,D112)</f>
        <v>10909083</v>
      </c>
      <c r="E141" s="16">
        <f>SUM(E140,E134,E131,E125,E119,E112)</f>
        <v>10909083</v>
      </c>
      <c r="F141" s="1"/>
    </row>
    <row r="142" spans="1:6" ht="12.75">
      <c r="A142" s="20">
        <v>851</v>
      </c>
      <c r="B142" s="18"/>
      <c r="C142" s="52" t="s">
        <v>45</v>
      </c>
      <c r="D142" s="16"/>
      <c r="E142" s="16"/>
      <c r="F142" s="16"/>
    </row>
    <row r="143" spans="1:6" ht="12.75">
      <c r="A143" s="3" t="s">
        <v>32</v>
      </c>
      <c r="B143" s="4">
        <v>85154</v>
      </c>
      <c r="C143" s="14" t="s">
        <v>22</v>
      </c>
      <c r="D143" s="1"/>
      <c r="E143" s="1"/>
      <c r="F143" s="1"/>
    </row>
    <row r="144" spans="1:6" ht="23.25" customHeight="1">
      <c r="A144" s="4"/>
      <c r="B144" s="4"/>
      <c r="C144" s="71" t="s">
        <v>141</v>
      </c>
      <c r="D144" s="1"/>
      <c r="E144" s="1"/>
      <c r="F144" s="1"/>
    </row>
    <row r="145" spans="1:6" ht="12.75">
      <c r="A145" s="13"/>
      <c r="B145" s="4"/>
      <c r="C145" s="87" t="s">
        <v>92</v>
      </c>
      <c r="D145" s="1"/>
      <c r="E145" s="1"/>
      <c r="F145" s="1"/>
    </row>
    <row r="146" spans="1:6" ht="27.75" customHeight="1">
      <c r="A146" s="13"/>
      <c r="B146" s="4"/>
      <c r="C146" s="56" t="s">
        <v>193</v>
      </c>
      <c r="D146" s="1">
        <v>114000</v>
      </c>
      <c r="E146" s="1">
        <v>114000</v>
      </c>
      <c r="F146" s="1"/>
    </row>
    <row r="147" spans="1:6" ht="16.5" customHeight="1">
      <c r="A147" s="13"/>
      <c r="B147" s="4"/>
      <c r="C147" s="58" t="s">
        <v>188</v>
      </c>
      <c r="D147" s="1">
        <v>16000</v>
      </c>
      <c r="E147" s="1">
        <v>16000</v>
      </c>
      <c r="F147" s="1"/>
    </row>
    <row r="148" spans="1:6" ht="12.75">
      <c r="A148" s="13"/>
      <c r="B148" s="4"/>
      <c r="C148" s="58" t="s">
        <v>189</v>
      </c>
      <c r="D148" s="1">
        <f>20000+20657</f>
        <v>40657</v>
      </c>
      <c r="E148" s="1">
        <f>20000+20657</f>
        <v>40657</v>
      </c>
      <c r="F148" s="1"/>
    </row>
    <row r="149" spans="1:6" ht="12.75">
      <c r="A149" s="4"/>
      <c r="B149" s="4"/>
      <c r="C149" s="58" t="s">
        <v>85</v>
      </c>
      <c r="D149" s="1">
        <f>SUM(D146:D148)</f>
        <v>170657</v>
      </c>
      <c r="E149" s="25">
        <f>SUM(E146:E148)</f>
        <v>170657</v>
      </c>
      <c r="F149" s="1"/>
    </row>
    <row r="150" spans="1:6" ht="12.75">
      <c r="A150" s="16">
        <v>851</v>
      </c>
      <c r="B150" s="16"/>
      <c r="C150" s="49" t="s">
        <v>127</v>
      </c>
      <c r="D150" s="16">
        <f>SUM(D149)</f>
        <v>170657</v>
      </c>
      <c r="E150" s="16">
        <f>SUM(E149)</f>
        <v>170657</v>
      </c>
      <c r="F150" s="1"/>
    </row>
    <row r="151" spans="1:6" ht="13.5">
      <c r="A151" s="24">
        <v>852</v>
      </c>
      <c r="B151" s="18"/>
      <c r="C151" s="59" t="s">
        <v>155</v>
      </c>
      <c r="D151" s="16"/>
      <c r="E151" s="16"/>
      <c r="F151" s="1"/>
    </row>
    <row r="152" spans="1:6" ht="24" customHeight="1">
      <c r="A152" s="26"/>
      <c r="B152" s="36">
        <v>85212</v>
      </c>
      <c r="C152" s="94" t="s">
        <v>157</v>
      </c>
      <c r="D152" s="83"/>
      <c r="E152" s="83"/>
      <c r="F152" s="23"/>
    </row>
    <row r="153" spans="1:6" ht="12.75">
      <c r="A153" s="26"/>
      <c r="B153" s="85"/>
      <c r="C153" s="95" t="s">
        <v>73</v>
      </c>
      <c r="D153" s="83"/>
      <c r="E153" s="83"/>
      <c r="F153" s="23"/>
    </row>
    <row r="154" spans="1:6" ht="34.5" customHeight="1">
      <c r="A154" s="26"/>
      <c r="B154" s="85"/>
      <c r="C154" s="95" t="s">
        <v>161</v>
      </c>
      <c r="D154" s="83">
        <v>146340</v>
      </c>
      <c r="E154" s="83"/>
      <c r="F154" s="23">
        <v>146340</v>
      </c>
    </row>
    <row r="155" spans="1:6" ht="12.75">
      <c r="A155" s="26"/>
      <c r="B155" s="85"/>
      <c r="C155" s="95" t="s">
        <v>133</v>
      </c>
      <c r="D155" s="83">
        <v>2386660</v>
      </c>
      <c r="E155" s="83"/>
      <c r="F155" s="23">
        <v>2386660</v>
      </c>
    </row>
    <row r="156" spans="1:6" ht="12.75">
      <c r="A156" s="26"/>
      <c r="B156" s="17"/>
      <c r="C156" s="95" t="s">
        <v>181</v>
      </c>
      <c r="D156" s="83">
        <f>SUM(D154:D155)</f>
        <v>2533000</v>
      </c>
      <c r="E156" s="83">
        <f>SUM(E154:E155)</f>
        <v>0</v>
      </c>
      <c r="F156" s="83">
        <f>SUM(F154:F155)</f>
        <v>2533000</v>
      </c>
    </row>
    <row r="157" spans="1:6" ht="40.5" customHeight="1">
      <c r="A157" s="26"/>
      <c r="B157" s="84">
        <v>85213</v>
      </c>
      <c r="C157" s="72" t="s">
        <v>156</v>
      </c>
      <c r="D157" s="39"/>
      <c r="E157" s="39"/>
      <c r="F157" s="39"/>
    </row>
    <row r="158" spans="1:6" ht="12.75">
      <c r="A158" s="26"/>
      <c r="B158" s="26"/>
      <c r="C158" s="73" t="s">
        <v>134</v>
      </c>
      <c r="D158" s="38">
        <v>7000</v>
      </c>
      <c r="E158" s="39"/>
      <c r="F158" s="38">
        <v>7000</v>
      </c>
    </row>
    <row r="159" spans="1:6" ht="12.75">
      <c r="A159" s="36"/>
      <c r="B159" s="37"/>
      <c r="C159" s="73" t="s">
        <v>180</v>
      </c>
      <c r="D159" s="38">
        <f>SUM(D158)</f>
        <v>7000</v>
      </c>
      <c r="E159" s="38"/>
      <c r="F159" s="38">
        <f>SUM(F158)</f>
        <v>7000</v>
      </c>
    </row>
    <row r="160" spans="1:6" ht="25.5">
      <c r="A160" s="4" t="s">
        <v>32</v>
      </c>
      <c r="B160" s="4">
        <v>85214</v>
      </c>
      <c r="C160" s="51" t="s">
        <v>105</v>
      </c>
      <c r="D160" s="1"/>
      <c r="E160" s="1"/>
      <c r="F160" s="1"/>
    </row>
    <row r="161" spans="1:6" ht="12.75">
      <c r="A161" s="13"/>
      <c r="B161" s="4"/>
      <c r="C161" s="53" t="s">
        <v>8</v>
      </c>
      <c r="D161" s="1">
        <v>625000</v>
      </c>
      <c r="E161" s="1">
        <v>473000</v>
      </c>
      <c r="F161" s="1">
        <v>152000</v>
      </c>
    </row>
    <row r="162" spans="1:6" ht="12.75">
      <c r="A162" s="13"/>
      <c r="B162" s="5"/>
      <c r="C162" s="53" t="s">
        <v>179</v>
      </c>
      <c r="D162" s="1">
        <f>SUM(D161:D161)</f>
        <v>625000</v>
      </c>
      <c r="E162" s="1">
        <f>SUM(E161)</f>
        <v>473000</v>
      </c>
      <c r="F162" s="1">
        <f>SUM(F161)</f>
        <v>152000</v>
      </c>
    </row>
    <row r="163" spans="1:6" ht="12.75">
      <c r="A163" s="4"/>
      <c r="B163" s="4">
        <v>85215</v>
      </c>
      <c r="C163" s="51" t="s">
        <v>23</v>
      </c>
      <c r="D163" s="1"/>
      <c r="E163" s="1"/>
      <c r="F163" s="1"/>
    </row>
    <row r="164" spans="1:6" ht="12.75">
      <c r="A164" s="4"/>
      <c r="B164" s="4"/>
      <c r="C164" s="53" t="s">
        <v>8</v>
      </c>
      <c r="D164" s="1">
        <v>770000</v>
      </c>
      <c r="E164" s="1">
        <v>770000</v>
      </c>
      <c r="F164" s="1"/>
    </row>
    <row r="165" spans="1:6" ht="12.75">
      <c r="A165" s="13"/>
      <c r="B165" s="5"/>
      <c r="C165" s="56" t="s">
        <v>178</v>
      </c>
      <c r="D165" s="1">
        <f>SUM(D164)</f>
        <v>770000</v>
      </c>
      <c r="E165" s="1">
        <f>SUM(E164)</f>
        <v>770000</v>
      </c>
      <c r="F165" s="1"/>
    </row>
    <row r="166" spans="1:6" ht="12.75">
      <c r="A166" s="13"/>
      <c r="B166" s="4">
        <v>85219</v>
      </c>
      <c r="C166" s="51" t="s">
        <v>24</v>
      </c>
      <c r="D166" s="1"/>
      <c r="E166" s="1"/>
      <c r="F166" s="1"/>
    </row>
    <row r="167" spans="1:6" ht="12.75">
      <c r="A167" s="13"/>
      <c r="B167" s="4"/>
      <c r="C167" s="53" t="s">
        <v>73</v>
      </c>
      <c r="D167" s="1"/>
      <c r="E167" s="1"/>
      <c r="F167" s="1"/>
    </row>
    <row r="168" spans="1:6" ht="12.75">
      <c r="A168" s="13"/>
      <c r="B168" s="4"/>
      <c r="C168" s="50" t="s">
        <v>78</v>
      </c>
      <c r="D168" s="1">
        <v>342626</v>
      </c>
      <c r="E168" s="1">
        <v>342626</v>
      </c>
      <c r="F168" s="1"/>
    </row>
    <row r="169" spans="1:6" ht="12.75">
      <c r="A169" s="13"/>
      <c r="B169" s="4"/>
      <c r="C169" s="50" t="s">
        <v>83</v>
      </c>
      <c r="D169" s="1">
        <v>60000</v>
      </c>
      <c r="E169" s="1">
        <v>60000</v>
      </c>
      <c r="F169" s="1"/>
    </row>
    <row r="170" spans="1:6" ht="12.75">
      <c r="A170" s="13"/>
      <c r="B170" s="5"/>
      <c r="C170" s="50" t="s">
        <v>177</v>
      </c>
      <c r="D170" s="1">
        <f>SUM(D168:D169)</f>
        <v>402626</v>
      </c>
      <c r="E170" s="1">
        <f>SUM(E168:E169)</f>
        <v>402626</v>
      </c>
      <c r="F170" s="1"/>
    </row>
    <row r="171" spans="1:6" ht="12.75">
      <c r="A171" s="13"/>
      <c r="B171" s="4">
        <v>85228</v>
      </c>
      <c r="C171" s="74" t="s">
        <v>34</v>
      </c>
      <c r="D171" s="1"/>
      <c r="E171" s="1"/>
      <c r="F171" s="1"/>
    </row>
    <row r="172" spans="1:6" ht="12.75">
      <c r="A172" s="13"/>
      <c r="B172" s="4"/>
      <c r="C172" s="50" t="s">
        <v>73</v>
      </c>
      <c r="D172" s="1"/>
      <c r="E172" s="1"/>
      <c r="F172" s="1"/>
    </row>
    <row r="173" spans="1:6" ht="12.75">
      <c r="A173" s="13"/>
      <c r="B173" s="13"/>
      <c r="C173" s="50" t="s">
        <v>78</v>
      </c>
      <c r="D173" s="1">
        <v>182470</v>
      </c>
      <c r="E173" s="1">
        <v>182470</v>
      </c>
      <c r="F173" s="1"/>
    </row>
    <row r="174" spans="1:6" ht="12.75">
      <c r="A174" s="13"/>
      <c r="B174" s="13"/>
      <c r="C174" s="50" t="s">
        <v>135</v>
      </c>
      <c r="D174" s="1">
        <v>5500</v>
      </c>
      <c r="E174" s="1">
        <v>5500</v>
      </c>
      <c r="F174" s="1"/>
    </row>
    <row r="175" spans="1:6" ht="12.75">
      <c r="A175" s="13"/>
      <c r="B175" s="13"/>
      <c r="C175" s="50" t="s">
        <v>176</v>
      </c>
      <c r="D175" s="1">
        <f>SUM(D173:D174)</f>
        <v>187970</v>
      </c>
      <c r="E175" s="1">
        <f>SUM(E173:E174)</f>
        <v>187970</v>
      </c>
      <c r="F175" s="1"/>
    </row>
    <row r="176" spans="1:6" ht="12.75">
      <c r="A176" s="13"/>
      <c r="B176" s="3">
        <v>85295</v>
      </c>
      <c r="C176" s="74" t="s">
        <v>5</v>
      </c>
      <c r="D176" s="1"/>
      <c r="E176" s="1"/>
      <c r="F176" s="1"/>
    </row>
    <row r="177" spans="1:6" ht="12.75">
      <c r="A177" s="13"/>
      <c r="B177" s="4"/>
      <c r="C177" s="33" t="s">
        <v>73</v>
      </c>
      <c r="D177" s="1"/>
      <c r="E177" s="1"/>
      <c r="F177" s="1"/>
    </row>
    <row r="178" spans="1:6" ht="12.75">
      <c r="A178" s="13"/>
      <c r="B178" s="4"/>
      <c r="C178" s="50" t="s">
        <v>117</v>
      </c>
      <c r="D178" s="1"/>
      <c r="E178" s="1"/>
      <c r="F178" s="1"/>
    </row>
    <row r="179" spans="1:6" ht="12.75">
      <c r="A179" s="13"/>
      <c r="B179" s="4"/>
      <c r="C179" s="50" t="s">
        <v>78</v>
      </c>
      <c r="D179" s="1">
        <v>52391</v>
      </c>
      <c r="E179" s="1">
        <v>52391</v>
      </c>
      <c r="F179" s="1"/>
    </row>
    <row r="180" spans="1:6" ht="12.75">
      <c r="A180" s="13"/>
      <c r="B180" s="4"/>
      <c r="C180" s="75" t="s">
        <v>84</v>
      </c>
      <c r="D180" s="28">
        <v>11000</v>
      </c>
      <c r="E180" s="28">
        <v>11000</v>
      </c>
      <c r="F180" s="1"/>
    </row>
    <row r="181" spans="1:6" ht="12.75">
      <c r="A181" s="13"/>
      <c r="B181" s="4"/>
      <c r="C181" s="76" t="s">
        <v>118</v>
      </c>
      <c r="D181" s="28">
        <v>12000</v>
      </c>
      <c r="E181" s="28">
        <v>12000</v>
      </c>
      <c r="F181" s="1"/>
    </row>
    <row r="182" spans="1:6" ht="12.75">
      <c r="A182" s="13"/>
      <c r="B182" s="4"/>
      <c r="C182" s="76" t="s">
        <v>175</v>
      </c>
      <c r="D182" s="28">
        <f>SUM(D179:D181)</f>
        <v>75391</v>
      </c>
      <c r="E182" s="28">
        <f>SUM(E179:E181)</f>
        <v>75391</v>
      </c>
      <c r="F182" s="1"/>
    </row>
    <row r="183" spans="1:6" ht="12.75">
      <c r="A183" s="15">
        <v>852</v>
      </c>
      <c r="B183" s="16"/>
      <c r="C183" s="49" t="s">
        <v>158</v>
      </c>
      <c r="D183" s="16">
        <f>SUM(D182,D175,D170,D165,D162,D159,D156)</f>
        <v>4600987</v>
      </c>
      <c r="E183" s="16">
        <f>SUM(E182,E175,E170,E165,E162,E159,E156)</f>
        <v>1908987</v>
      </c>
      <c r="F183" s="16">
        <f>SUM(F182,F175,F170,F165,F162,F159,F156)</f>
        <v>2692000</v>
      </c>
    </row>
    <row r="184" spans="1:6" ht="12.75">
      <c r="A184" s="24">
        <v>854</v>
      </c>
      <c r="B184" s="18"/>
      <c r="C184" s="52" t="s">
        <v>46</v>
      </c>
      <c r="D184" s="16"/>
      <c r="E184" s="16"/>
      <c r="F184" s="16"/>
    </row>
    <row r="185" spans="1:6" ht="12.75">
      <c r="A185" s="4"/>
      <c r="B185" s="4">
        <v>85401</v>
      </c>
      <c r="C185" s="53" t="s">
        <v>132</v>
      </c>
      <c r="D185" s="1"/>
      <c r="E185" s="1"/>
      <c r="F185" s="1"/>
    </row>
    <row r="186" spans="1:6" ht="12.75">
      <c r="A186" s="4"/>
      <c r="B186" s="4"/>
      <c r="C186" s="64" t="s">
        <v>80</v>
      </c>
      <c r="D186" s="1">
        <v>343763</v>
      </c>
      <c r="E186" s="1">
        <v>343763</v>
      </c>
      <c r="F186" s="1"/>
    </row>
    <row r="187" spans="1:6" ht="12.75">
      <c r="A187" s="13"/>
      <c r="B187" s="4"/>
      <c r="C187" s="77" t="s">
        <v>81</v>
      </c>
      <c r="D187" s="1">
        <v>56337</v>
      </c>
      <c r="E187" s="1">
        <v>56337</v>
      </c>
      <c r="F187" s="1"/>
    </row>
    <row r="188" spans="1:6" ht="12.75">
      <c r="A188" s="4"/>
      <c r="B188" s="4"/>
      <c r="C188" s="64" t="s">
        <v>82</v>
      </c>
      <c r="D188" s="1">
        <f>SUM(D186:D187)</f>
        <v>400100</v>
      </c>
      <c r="E188" s="1">
        <f>SUM(E186:E187)</f>
        <v>400100</v>
      </c>
      <c r="F188" s="1"/>
    </row>
    <row r="189" spans="1:6" ht="12.75">
      <c r="A189" s="16">
        <v>854</v>
      </c>
      <c r="B189" s="16"/>
      <c r="C189" s="62" t="s">
        <v>128</v>
      </c>
      <c r="D189" s="16">
        <f>SUM(D188)</f>
        <v>400100</v>
      </c>
      <c r="E189" s="16">
        <f>SUM(E188)</f>
        <v>400100</v>
      </c>
      <c r="F189" s="1"/>
    </row>
    <row r="190" spans="1:6" ht="12.75">
      <c r="A190" s="24">
        <v>900</v>
      </c>
      <c r="B190" s="18"/>
      <c r="C190" s="52" t="s">
        <v>47</v>
      </c>
      <c r="D190" s="16"/>
      <c r="E190" s="16"/>
      <c r="F190" s="1"/>
    </row>
    <row r="191" spans="1:6" ht="12.75">
      <c r="A191" s="4"/>
      <c r="B191" s="3">
        <v>90003</v>
      </c>
      <c r="C191" s="51" t="s">
        <v>25</v>
      </c>
      <c r="D191" s="1"/>
      <c r="E191" s="1"/>
      <c r="F191" s="1"/>
    </row>
    <row r="192" spans="1:6" ht="12.75">
      <c r="A192" s="4"/>
      <c r="B192" s="4"/>
      <c r="C192" s="53" t="s">
        <v>8</v>
      </c>
      <c r="D192" s="28">
        <v>80000</v>
      </c>
      <c r="E192" s="28">
        <v>80000</v>
      </c>
      <c r="F192" s="28"/>
    </row>
    <row r="193" spans="1:6" ht="12.75">
      <c r="A193" s="4"/>
      <c r="B193" s="4"/>
      <c r="C193" s="53" t="s">
        <v>164</v>
      </c>
      <c r="D193" s="28"/>
      <c r="E193" s="28"/>
      <c r="F193" s="28"/>
    </row>
    <row r="194" spans="1:6" ht="12.75">
      <c r="A194" s="4"/>
      <c r="B194" s="4"/>
      <c r="C194" s="53" t="s">
        <v>165</v>
      </c>
      <c r="D194" s="28"/>
      <c r="E194" s="28"/>
      <c r="F194" s="28"/>
    </row>
    <row r="195" spans="1:6" ht="12.75">
      <c r="A195" s="4"/>
      <c r="B195" s="4"/>
      <c r="C195" s="53" t="s">
        <v>166</v>
      </c>
      <c r="D195" s="28"/>
      <c r="E195" s="28"/>
      <c r="F195" s="28"/>
    </row>
    <row r="196" spans="1:6" ht="12.75">
      <c r="A196" s="4"/>
      <c r="B196" s="4"/>
      <c r="C196" s="53" t="s">
        <v>167</v>
      </c>
      <c r="D196" s="28"/>
      <c r="E196" s="28"/>
      <c r="F196" s="28"/>
    </row>
    <row r="197" spans="1:6" ht="12.75">
      <c r="A197" s="4"/>
      <c r="B197" s="5"/>
      <c r="C197" s="53" t="s">
        <v>108</v>
      </c>
      <c r="D197" s="28">
        <f>SUM(D192:D192)</f>
        <v>80000</v>
      </c>
      <c r="E197" s="28">
        <f>SUM(E192:E192)</f>
        <v>80000</v>
      </c>
      <c r="F197" s="28"/>
    </row>
    <row r="198" spans="1:6" ht="12.75">
      <c r="A198" s="4"/>
      <c r="B198" s="4">
        <v>90004</v>
      </c>
      <c r="C198" s="90" t="s">
        <v>26</v>
      </c>
      <c r="D198" s="5"/>
      <c r="E198" s="5"/>
      <c r="F198" s="5"/>
    </row>
    <row r="199" spans="1:6" ht="12.75">
      <c r="A199" s="13"/>
      <c r="B199" s="4"/>
      <c r="C199" s="56" t="s">
        <v>8</v>
      </c>
      <c r="D199" s="1">
        <v>45000</v>
      </c>
      <c r="E199" s="1">
        <v>45000</v>
      </c>
      <c r="F199" s="1"/>
    </row>
    <row r="200" spans="1:6" ht="12.75">
      <c r="A200" s="13"/>
      <c r="B200" s="5"/>
      <c r="C200" s="56" t="s">
        <v>107</v>
      </c>
      <c r="D200" s="1">
        <f>SUM(D199)</f>
        <v>45000</v>
      </c>
      <c r="E200" s="1">
        <f>SUM(E199)</f>
        <v>45000</v>
      </c>
      <c r="F200" s="1"/>
    </row>
    <row r="201" spans="1:6" ht="12.75">
      <c r="A201" s="4"/>
      <c r="B201" s="4">
        <v>90015</v>
      </c>
      <c r="C201" s="51" t="s">
        <v>27</v>
      </c>
      <c r="D201" s="1"/>
      <c r="E201" s="1"/>
      <c r="F201" s="1"/>
    </row>
    <row r="202" spans="1:6" ht="12.75">
      <c r="A202" s="13"/>
      <c r="B202" s="4"/>
      <c r="C202" s="61" t="s">
        <v>73</v>
      </c>
      <c r="D202" s="1"/>
      <c r="E202" s="1"/>
      <c r="F202" s="1"/>
    </row>
    <row r="203" spans="1:6" ht="12.75">
      <c r="A203" s="4"/>
      <c r="B203" s="4"/>
      <c r="C203" s="68" t="s">
        <v>133</v>
      </c>
      <c r="D203" s="1">
        <v>150000</v>
      </c>
      <c r="E203" s="1">
        <v>150000</v>
      </c>
      <c r="F203" s="1">
        <v>0</v>
      </c>
    </row>
    <row r="204" spans="1:6" ht="29.25" customHeight="1">
      <c r="A204" s="4"/>
      <c r="B204" s="4"/>
      <c r="C204" s="68" t="s">
        <v>183</v>
      </c>
      <c r="D204" s="1">
        <v>130000</v>
      </c>
      <c r="E204" s="1">
        <v>130000</v>
      </c>
      <c r="F204" s="1"/>
    </row>
    <row r="205" spans="1:6" ht="12.75">
      <c r="A205" s="4"/>
      <c r="B205" s="4"/>
      <c r="C205" s="68" t="s">
        <v>109</v>
      </c>
      <c r="D205" s="1">
        <f>SUM(D202:D204)</f>
        <v>280000</v>
      </c>
      <c r="E205" s="1">
        <f>SUM(E202:E204)</f>
        <v>280000</v>
      </c>
      <c r="F205" s="1">
        <f>SUM(F203:F203)</f>
        <v>0</v>
      </c>
    </row>
    <row r="206" spans="1:6" ht="16.5" customHeight="1">
      <c r="A206" s="4"/>
      <c r="B206" s="3">
        <v>90095</v>
      </c>
      <c r="C206" s="51" t="s">
        <v>5</v>
      </c>
      <c r="D206" s="1"/>
      <c r="E206" s="1"/>
      <c r="F206" s="1"/>
    </row>
    <row r="207" spans="1:6" ht="12.75">
      <c r="A207" s="13"/>
      <c r="B207" s="4"/>
      <c r="C207" s="78" t="s">
        <v>69</v>
      </c>
      <c r="D207" s="28"/>
      <c r="E207" s="28"/>
      <c r="F207" s="1"/>
    </row>
    <row r="208" spans="1:6" ht="12.75">
      <c r="A208" s="13"/>
      <c r="B208" s="13"/>
      <c r="C208" s="69" t="s">
        <v>70</v>
      </c>
      <c r="D208" s="28">
        <v>21700</v>
      </c>
      <c r="E208" s="28">
        <v>21700</v>
      </c>
      <c r="F208" s="1"/>
    </row>
    <row r="209" spans="1:6" ht="56.25" customHeight="1">
      <c r="A209" s="13"/>
      <c r="B209" s="13"/>
      <c r="C209" s="69" t="s">
        <v>160</v>
      </c>
      <c r="D209" s="31">
        <v>10500</v>
      </c>
      <c r="E209" s="31">
        <v>10500</v>
      </c>
      <c r="F209" s="1"/>
    </row>
    <row r="210" spans="1:6" ht="12.75">
      <c r="A210" s="13"/>
      <c r="B210" s="13"/>
      <c r="C210" s="69" t="s">
        <v>110</v>
      </c>
      <c r="D210" s="28">
        <f>SUM(D208:D209)</f>
        <v>32200</v>
      </c>
      <c r="E210" s="28">
        <f>SUM(E208:E209)</f>
        <v>32200</v>
      </c>
      <c r="F210" s="1"/>
    </row>
    <row r="211" spans="1:6" ht="12.75">
      <c r="A211" s="16">
        <v>900</v>
      </c>
      <c r="B211" s="15"/>
      <c r="C211" s="62" t="s">
        <v>152</v>
      </c>
      <c r="D211" s="16">
        <f>SUM(D210,D205,D200,D197)</f>
        <v>437200</v>
      </c>
      <c r="E211" s="16">
        <f>SUM(E210,E205,E200,E197)</f>
        <v>437200</v>
      </c>
      <c r="F211" s="16">
        <f>SUM(F205)</f>
        <v>0</v>
      </c>
    </row>
    <row r="212" spans="1:6" ht="18.75" customHeight="1">
      <c r="A212" s="23">
        <v>921</v>
      </c>
      <c r="B212" s="21"/>
      <c r="C212" s="52" t="s">
        <v>51</v>
      </c>
      <c r="D212" s="16"/>
      <c r="E212" s="16"/>
      <c r="F212" s="1"/>
    </row>
    <row r="213" spans="1:6" ht="15" customHeight="1">
      <c r="A213" s="4"/>
      <c r="B213" s="3">
        <v>92109</v>
      </c>
      <c r="C213" s="51" t="s">
        <v>28</v>
      </c>
      <c r="D213" s="1"/>
      <c r="E213" s="1"/>
      <c r="F213" s="1"/>
    </row>
    <row r="214" spans="1:6" ht="12.75">
      <c r="A214" s="13"/>
      <c r="B214" s="13"/>
      <c r="C214" s="53" t="s">
        <v>67</v>
      </c>
      <c r="D214" s="1"/>
      <c r="E214" s="1"/>
      <c r="F214" s="1"/>
    </row>
    <row r="215" spans="1:6" ht="23.25" customHeight="1">
      <c r="A215" s="13"/>
      <c r="B215" s="4"/>
      <c r="C215" s="56" t="s">
        <v>168</v>
      </c>
      <c r="D215" s="31">
        <v>387500</v>
      </c>
      <c r="E215" s="31">
        <v>387500</v>
      </c>
      <c r="F215" s="28"/>
    </row>
    <row r="216" spans="1:6" ht="15" customHeight="1">
      <c r="A216" s="5"/>
      <c r="B216" s="5"/>
      <c r="C216" s="53" t="s">
        <v>90</v>
      </c>
      <c r="D216" s="28">
        <v>16800</v>
      </c>
      <c r="E216" s="28">
        <v>16800</v>
      </c>
      <c r="F216" s="28"/>
    </row>
    <row r="217" spans="1:6" ht="15" customHeight="1">
      <c r="A217" s="99"/>
      <c r="B217" s="99"/>
      <c r="C217" s="100"/>
      <c r="D217" s="101"/>
      <c r="E217" s="101"/>
      <c r="F217" s="101"/>
    </row>
    <row r="218" spans="1:6" ht="15" customHeight="1">
      <c r="A218" s="99"/>
      <c r="B218" s="99"/>
      <c r="C218" s="100"/>
      <c r="D218" s="101"/>
      <c r="E218" s="101"/>
      <c r="F218" s="101"/>
    </row>
    <row r="219" spans="1:6" ht="12.75">
      <c r="A219" s="4"/>
      <c r="B219" s="4"/>
      <c r="C219" s="79" t="s">
        <v>184</v>
      </c>
      <c r="D219" s="98"/>
      <c r="E219" s="98"/>
      <c r="F219" s="98"/>
    </row>
    <row r="220" spans="1:6" ht="27" customHeight="1">
      <c r="A220" s="4"/>
      <c r="B220" s="4"/>
      <c r="C220" s="53" t="s">
        <v>169</v>
      </c>
      <c r="D220" s="31">
        <v>66964</v>
      </c>
      <c r="E220" s="31">
        <v>66964</v>
      </c>
      <c r="F220" s="28"/>
    </row>
    <row r="221" spans="1:6" ht="12.75">
      <c r="A221" s="4"/>
      <c r="B221" s="4"/>
      <c r="C221" s="53" t="s">
        <v>170</v>
      </c>
      <c r="D221" s="28">
        <v>10900</v>
      </c>
      <c r="E221" s="28">
        <v>10900</v>
      </c>
      <c r="F221" s="28"/>
    </row>
    <row r="222" spans="1:6" ht="12.75">
      <c r="A222" s="4"/>
      <c r="B222" s="4"/>
      <c r="C222" s="53" t="s">
        <v>91</v>
      </c>
      <c r="D222" s="28">
        <f>SUM(D215:D221)</f>
        <v>482164</v>
      </c>
      <c r="E222" s="28">
        <f>SUM(E215:E221)</f>
        <v>482164</v>
      </c>
      <c r="F222" s="28"/>
    </row>
    <row r="223" spans="1:6" ht="15" customHeight="1">
      <c r="A223" s="4"/>
      <c r="B223" s="3">
        <v>92116</v>
      </c>
      <c r="C223" s="51" t="s">
        <v>29</v>
      </c>
      <c r="D223" s="1"/>
      <c r="E223" s="1"/>
      <c r="F223" s="1"/>
    </row>
    <row r="224" spans="1:6" ht="12.75">
      <c r="A224" s="4"/>
      <c r="B224" s="4"/>
      <c r="C224" s="68" t="s">
        <v>88</v>
      </c>
      <c r="D224" s="1">
        <v>160000</v>
      </c>
      <c r="E224" s="1">
        <v>160000</v>
      </c>
      <c r="F224" s="1"/>
    </row>
    <row r="225" spans="1:6" ht="12.75">
      <c r="A225" s="4"/>
      <c r="B225" s="5"/>
      <c r="C225" s="53" t="s">
        <v>89</v>
      </c>
      <c r="D225" s="1">
        <f>SUM(D224)</f>
        <v>160000</v>
      </c>
      <c r="E225" s="1">
        <f>SUM(E224)</f>
        <v>160000</v>
      </c>
      <c r="F225" s="1"/>
    </row>
    <row r="226" spans="1:6" ht="18" customHeight="1">
      <c r="A226" s="4"/>
      <c r="B226" s="3">
        <v>92195</v>
      </c>
      <c r="C226" s="51" t="s">
        <v>5</v>
      </c>
      <c r="D226" s="1"/>
      <c r="E226" s="1"/>
      <c r="F226" s="1"/>
    </row>
    <row r="227" spans="1:6" ht="13.5" customHeight="1">
      <c r="A227" s="4"/>
      <c r="B227" s="13"/>
      <c r="C227" s="68" t="s">
        <v>172</v>
      </c>
      <c r="D227" s="31"/>
      <c r="E227" s="31"/>
      <c r="F227" s="1"/>
    </row>
    <row r="228" spans="1:6" ht="13.5" customHeight="1">
      <c r="A228" s="4"/>
      <c r="B228" s="13"/>
      <c r="C228" s="68" t="s">
        <v>173</v>
      </c>
      <c r="D228" s="31">
        <v>3700</v>
      </c>
      <c r="E228" s="31">
        <v>3700</v>
      </c>
      <c r="F228" s="1"/>
    </row>
    <row r="229" spans="1:6" ht="13.5" customHeight="1">
      <c r="A229" s="4"/>
      <c r="B229" s="13"/>
      <c r="C229" s="68" t="s">
        <v>133</v>
      </c>
      <c r="D229" s="31">
        <v>15000</v>
      </c>
      <c r="E229" s="31">
        <v>15000</v>
      </c>
      <c r="F229" s="1"/>
    </row>
    <row r="230" spans="1:6" ht="18" customHeight="1">
      <c r="A230" s="4"/>
      <c r="B230" s="13"/>
      <c r="C230" s="68" t="s">
        <v>111</v>
      </c>
      <c r="D230" s="28">
        <f>SUM(D228:D229)</f>
        <v>18700</v>
      </c>
      <c r="E230" s="28">
        <f>SUM(E228:E229)</f>
        <v>18700</v>
      </c>
      <c r="F230" s="1"/>
    </row>
    <row r="231" spans="1:6" ht="21" customHeight="1">
      <c r="A231" s="16">
        <v>921</v>
      </c>
      <c r="B231" s="15"/>
      <c r="C231" s="49" t="s">
        <v>129</v>
      </c>
      <c r="D231" s="16">
        <f>SUM(D230,D225,D222,)</f>
        <v>660864</v>
      </c>
      <c r="E231" s="16">
        <f>SUM(E230,E225,E222,)</f>
        <v>660864</v>
      </c>
      <c r="F231" s="16">
        <f>SUM(F230,F225,F222,)</f>
        <v>0</v>
      </c>
    </row>
    <row r="232" spans="1:6" ht="12.75">
      <c r="A232" s="27">
        <v>926</v>
      </c>
      <c r="B232" s="21"/>
      <c r="C232" s="52" t="s">
        <v>52</v>
      </c>
      <c r="D232" s="16"/>
      <c r="E232" s="16"/>
      <c r="F232" s="1"/>
    </row>
    <row r="233" spans="1:6" ht="12.75">
      <c r="A233" s="3" t="s">
        <v>32</v>
      </c>
      <c r="B233" s="3">
        <v>92601</v>
      </c>
      <c r="C233" s="51" t="s">
        <v>48</v>
      </c>
      <c r="D233" s="1"/>
      <c r="E233" s="1"/>
      <c r="F233" s="1"/>
    </row>
    <row r="234" spans="1:6" ht="12.75">
      <c r="A234" s="4"/>
      <c r="B234" s="4"/>
      <c r="C234" s="53" t="s">
        <v>8</v>
      </c>
      <c r="D234" s="1">
        <f>85850+4500</f>
        <v>90350</v>
      </c>
      <c r="E234" s="1">
        <f>85850+4500</f>
        <v>90350</v>
      </c>
      <c r="F234" s="1"/>
    </row>
    <row r="235" spans="1:6" ht="12.75">
      <c r="A235" s="4"/>
      <c r="B235" s="4"/>
      <c r="C235" s="79" t="s">
        <v>194</v>
      </c>
      <c r="D235" s="1">
        <v>6000</v>
      </c>
      <c r="E235" s="1">
        <v>6000</v>
      </c>
      <c r="F235" s="1"/>
    </row>
    <row r="236" spans="1:6" ht="15" customHeight="1">
      <c r="A236" s="4"/>
      <c r="B236" s="4"/>
      <c r="C236" s="79" t="s">
        <v>103</v>
      </c>
      <c r="D236" s="1">
        <f>SUM(D234:D235)</f>
        <v>96350</v>
      </c>
      <c r="E236" s="1">
        <f>SUM(E234:E235)</f>
        <v>96350</v>
      </c>
      <c r="F236" s="1"/>
    </row>
    <row r="237" spans="1:6" ht="12.75">
      <c r="A237" s="4"/>
      <c r="B237" s="3">
        <v>92605</v>
      </c>
      <c r="C237" s="51" t="s">
        <v>31</v>
      </c>
      <c r="D237" s="1"/>
      <c r="E237" s="1"/>
      <c r="F237" s="1"/>
    </row>
    <row r="238" spans="1:6" ht="12.75">
      <c r="A238" s="4"/>
      <c r="B238" s="4"/>
      <c r="C238" s="53" t="s">
        <v>67</v>
      </c>
      <c r="D238" s="1"/>
      <c r="E238" s="1"/>
      <c r="F238" s="1"/>
    </row>
    <row r="239" spans="1:6" ht="12.75">
      <c r="A239" s="13"/>
      <c r="B239" s="4"/>
      <c r="C239" s="56" t="s">
        <v>68</v>
      </c>
      <c r="D239" s="28">
        <v>5600</v>
      </c>
      <c r="E239" s="28">
        <v>5600</v>
      </c>
      <c r="F239" s="28"/>
    </row>
    <row r="240" spans="1:6" ht="25.5">
      <c r="A240" s="13"/>
      <c r="B240" s="4"/>
      <c r="C240" s="56" t="s">
        <v>192</v>
      </c>
      <c r="D240" s="31">
        <v>36000</v>
      </c>
      <c r="E240" s="31">
        <v>36000</v>
      </c>
      <c r="F240" s="28"/>
    </row>
    <row r="241" spans="1:6" ht="12.75">
      <c r="A241" s="13"/>
      <c r="B241" s="4"/>
      <c r="C241" s="56" t="s">
        <v>147</v>
      </c>
      <c r="D241" s="28">
        <v>14100</v>
      </c>
      <c r="E241" s="28">
        <v>14100</v>
      </c>
      <c r="F241" s="28"/>
    </row>
    <row r="242" spans="1:6" ht="12.75">
      <c r="A242" s="13"/>
      <c r="B242" s="5"/>
      <c r="C242" s="56" t="s">
        <v>104</v>
      </c>
      <c r="D242" s="28">
        <f>SUM(D239:D241)</f>
        <v>55700</v>
      </c>
      <c r="E242" s="28">
        <f>SUM(E239:E241)</f>
        <v>55700</v>
      </c>
      <c r="F242" s="28"/>
    </row>
    <row r="243" spans="1:6" ht="12.75">
      <c r="A243" s="15">
        <v>926</v>
      </c>
      <c r="B243" s="34"/>
      <c r="C243" s="49" t="s">
        <v>130</v>
      </c>
      <c r="D243" s="16">
        <f>SUM(D242,D236)</f>
        <v>152050</v>
      </c>
      <c r="E243" s="16">
        <f>SUM(E242,E236)</f>
        <v>152050</v>
      </c>
      <c r="F243" s="1"/>
    </row>
    <row r="244" spans="1:6" ht="16.5">
      <c r="A244" s="9"/>
      <c r="B244" s="6"/>
      <c r="C244" s="80" t="s">
        <v>30</v>
      </c>
      <c r="D244" s="16">
        <f>SUM(D243,D231,D211,D189,D183,D150,D141,D105,D101,D96,D89,D70,D61,D43,D37,D29,D21)</f>
        <v>20947439</v>
      </c>
      <c r="E244" s="16">
        <f>SUM(E243,E231,E211,E189,E183,E150,E141,E105,E101,E96,E89,E70,E61,E43,E37,E29,E21)</f>
        <v>18160159</v>
      </c>
      <c r="F244" s="16">
        <f>SUM(F243,F231,F211,F189,F183,F150,F141,F105,F101,F96,F89,F70,F61,F43,F37,F29,F21)</f>
        <v>2787280</v>
      </c>
    </row>
  </sheetData>
  <mergeCells count="5">
    <mergeCell ref="A6:A7"/>
    <mergeCell ref="E6:F6"/>
    <mergeCell ref="D6:D7"/>
    <mergeCell ref="C6:C7"/>
    <mergeCell ref="B6:B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2005-02-03T08:00:37Z</cp:lastPrinted>
  <dcterms:created xsi:type="dcterms:W3CDTF">2000-09-21T07:22:22Z</dcterms:created>
  <dcterms:modified xsi:type="dcterms:W3CDTF">2005-02-03T08:05:01Z</dcterms:modified>
  <cp:category/>
  <cp:version/>
  <cp:contentType/>
  <cp:contentStatus/>
</cp:coreProperties>
</file>