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<sst xmlns="http://schemas.openxmlformats.org/spreadsheetml/2006/main" count="141" uniqueCount="39">
  <si>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</si>
  <si>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</si>
  <si>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</si>
  <si>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</si>
  <si>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</si>
  <si>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</si>
  <si>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</si>
  <si>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</si>
  <si>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</si>
  <si>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</si>
  <si>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</si>
  <si>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</si>
  <si>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</si>
  <si>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</si>
  <si>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</si>
  <si>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</si>
  <si>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</si>
  <si>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</si>
  <si>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</si>
  <si>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2007r. realizowany przez</t>
  </si>
  <si>
    <t>Szkołę Podstawową nr 1 w Wołczynie</t>
  </si>
  <si>
    <t>Szkołę Podstawową w Wąsicach</t>
  </si>
  <si>
    <t>Szkołę Podstawową w Szymonkowie</t>
  </si>
  <si>
    <t xml:space="preserve"> </t>
  </si>
  <si>
    <t>Załącznik nr 11</t>
  </si>
  <si>
    <t>Załącznik nr 12</t>
  </si>
  <si>
    <t>Załącznik nr 13</t>
  </si>
  <si>
    <t>Załącznik nr 14</t>
  </si>
  <si>
    <t>Załącznik nr 15</t>
  </si>
  <si>
    <t>Załącznik nr 16</t>
  </si>
  <si>
    <t>Szkołę Podstawowa w Komorznie</t>
  </si>
  <si>
    <t>Gimnazjum Publiczne w Wołczynie</t>
  </si>
  <si>
    <t>z dnia 29.08.2007r.</t>
  </si>
  <si>
    <t>nr 99  /2007</t>
  </si>
  <si>
    <t>nr  99/2007</t>
  </si>
  <si>
    <t>nr 99/2007</t>
  </si>
  <si>
    <t>nr 99 /2007</t>
  </si>
  <si>
    <t xml:space="preserve">Burmistrz </t>
  </si>
  <si>
    <t xml:space="preserve">mgr Jan Leszek Wiącek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</si>
</sst>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0"/>
  <sheetViews>
    <sheetView tabSelected="1" workbookViewId="0" topLeftCell="A301">
      <selection activeCell="D312" sqref="D312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24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33</v>
      </c>
    </row>
    <row r="5" spans="1:3" ht="12.75">
      <c r="A5" s="1"/>
      <c r="B5" s="1"/>
      <c r="C5" s="1" t="s">
        <v>32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2293720</v>
      </c>
      <c r="C12" s="4">
        <v>1415000</v>
      </c>
    </row>
    <row r="13" spans="1:3" ht="12.75">
      <c r="A13" s="4" t="s">
        <v>7</v>
      </c>
      <c r="B13" s="4">
        <v>2293720</v>
      </c>
      <c r="C13" s="4">
        <v>1415000</v>
      </c>
    </row>
    <row r="14" spans="1:3" ht="12.75">
      <c r="A14" s="4" t="s">
        <v>8</v>
      </c>
      <c r="B14" s="4">
        <f>2293720+33595</f>
        <v>2327315</v>
      </c>
      <c r="C14" s="4">
        <f>1415000+34095-4000</f>
        <v>1445095</v>
      </c>
    </row>
    <row r="15" spans="1:3" ht="12.75">
      <c r="A15" s="4" t="s">
        <v>9</v>
      </c>
      <c r="B15" s="4">
        <v>2293720</v>
      </c>
      <c r="C15" s="4">
        <v>1415000</v>
      </c>
    </row>
    <row r="16" spans="1:3" ht="12.75">
      <c r="A16" s="4" t="s">
        <v>10</v>
      </c>
      <c r="B16" s="4">
        <f>2293720+4047+45000+199377</f>
        <v>2542144</v>
      </c>
      <c r="C16" s="4">
        <f>1415000+5000-73000+199377</f>
        <v>1546377</v>
      </c>
    </row>
    <row r="17" spans="1:3" ht="12.75">
      <c r="A17" s="4" t="s">
        <v>11</v>
      </c>
      <c r="B17" s="4">
        <f>2293720+4047+45000</f>
        <v>2342767</v>
      </c>
      <c r="C17" s="4">
        <f>1415000+5000+20000</f>
        <v>1440000</v>
      </c>
    </row>
    <row r="18" spans="1:3" ht="12.75">
      <c r="A18" s="4" t="s">
        <v>12</v>
      </c>
      <c r="B18" s="4">
        <f>2293720+4047+45000+16845</f>
        <v>2359612</v>
      </c>
      <c r="C18" s="4">
        <f>1415000+5000+20000+1045-7800</f>
        <v>1433245</v>
      </c>
    </row>
    <row r="19" spans="1:3" ht="12.75">
      <c r="A19" s="4" t="s">
        <v>13</v>
      </c>
      <c r="B19" s="4">
        <f>2293720+4047+45000+15463</f>
        <v>2358230</v>
      </c>
      <c r="C19" s="4">
        <f>1415000+5000+20000+15463</f>
        <v>1455463</v>
      </c>
    </row>
    <row r="20" spans="1:3" ht="12.75">
      <c r="A20" s="4" t="s">
        <v>14</v>
      </c>
      <c r="B20" s="4">
        <f>2293720+4047+45000-107623</f>
        <v>2235144</v>
      </c>
      <c r="C20" s="4">
        <f>1415000+5000+20000</f>
        <v>1440000</v>
      </c>
    </row>
    <row r="21" spans="1:3" ht="12.75">
      <c r="A21" s="4" t="s">
        <v>15</v>
      </c>
      <c r="B21" s="4">
        <f>2293720+4047+45000</f>
        <v>2342767</v>
      </c>
      <c r="C21" s="4">
        <f>1415000+5000+20000</f>
        <v>1440000</v>
      </c>
    </row>
    <row r="22" spans="1:3" ht="12.75">
      <c r="A22" s="4" t="s">
        <v>16</v>
      </c>
      <c r="B22" s="4">
        <f>2293720+4047+1127</f>
        <v>2298894</v>
      </c>
      <c r="C22" s="4">
        <f>1415000+5000+17253</f>
        <v>1437253</v>
      </c>
    </row>
    <row r="23" spans="1:3" ht="12.75">
      <c r="A23" s="4" t="s">
        <v>17</v>
      </c>
      <c r="B23" s="4">
        <f>2293727+12144</f>
        <v>2305871</v>
      </c>
      <c r="C23" s="4">
        <f>1415740+5473-509369</f>
        <v>911844</v>
      </c>
    </row>
    <row r="24" spans="1:3" ht="12.75">
      <c r="A24" s="4" t="s">
        <v>3</v>
      </c>
      <c r="B24" s="4">
        <f>SUM(B12:B23)</f>
        <v>27993904</v>
      </c>
      <c r="C24" s="4">
        <f>SUM(C12:C23)</f>
        <v>16794277</v>
      </c>
    </row>
    <row r="25" spans="1:5" ht="12.75">
      <c r="A25" s="5"/>
      <c r="B25" s="5"/>
      <c r="C25" s="5"/>
      <c r="E25" t="s">
        <v>23</v>
      </c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25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34</v>
      </c>
    </row>
    <row r="61" spans="1:3" ht="12.75">
      <c r="A61" s="1"/>
      <c r="B61" s="1"/>
      <c r="C61" s="1" t="s">
        <v>32</v>
      </c>
    </row>
    <row r="62" spans="1:3" ht="12.75">
      <c r="A62" s="1"/>
      <c r="B62" s="1" t="s">
        <v>0</v>
      </c>
      <c r="C62" s="1"/>
    </row>
    <row r="63" spans="1:3" ht="12.75">
      <c r="A63" s="1" t="s">
        <v>19</v>
      </c>
      <c r="B63" s="1"/>
      <c r="C63" s="1"/>
    </row>
    <row r="64" spans="1:3" ht="12.75">
      <c r="A64" s="1" t="s">
        <v>20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6</v>
      </c>
      <c r="B68" s="4">
        <v>790</v>
      </c>
      <c r="C68" s="4">
        <v>202313</v>
      </c>
    </row>
    <row r="69" spans="1:3" ht="12.75">
      <c r="A69" s="4" t="s">
        <v>7</v>
      </c>
      <c r="B69" s="4">
        <v>790</v>
      </c>
      <c r="C69" s="4">
        <v>120788</v>
      </c>
    </row>
    <row r="70" spans="1:3" ht="12.75">
      <c r="A70" s="4" t="s">
        <v>8</v>
      </c>
      <c r="B70" s="4">
        <v>790</v>
      </c>
      <c r="C70" s="4">
        <v>139420</v>
      </c>
    </row>
    <row r="71" spans="1:3" ht="12.75">
      <c r="A71" s="4" t="s">
        <v>9</v>
      </c>
      <c r="B71" s="4">
        <v>790</v>
      </c>
      <c r="C71" s="4">
        <v>139419</v>
      </c>
    </row>
    <row r="72" spans="1:3" ht="12.75">
      <c r="A72" s="4" t="s">
        <v>10</v>
      </c>
      <c r="B72" s="4">
        <v>790</v>
      </c>
      <c r="C72" s="4">
        <f>167333+17045</f>
        <v>184378</v>
      </c>
    </row>
    <row r="73" spans="1:3" ht="12.75">
      <c r="A73" s="4" t="s">
        <v>11</v>
      </c>
      <c r="B73" s="4">
        <v>790</v>
      </c>
      <c r="C73" s="4">
        <v>120788</v>
      </c>
    </row>
    <row r="74" spans="1:3" ht="12.75">
      <c r="A74" s="4" t="s">
        <v>12</v>
      </c>
      <c r="B74" s="4">
        <v>0</v>
      </c>
      <c r="C74" s="4">
        <f>120788+9000+1680</f>
        <v>131468</v>
      </c>
    </row>
    <row r="75" spans="1:3" ht="12.75">
      <c r="A75" s="4" t="s">
        <v>13</v>
      </c>
      <c r="B75" s="4">
        <v>0</v>
      </c>
      <c r="C75" s="4">
        <v>120788</v>
      </c>
    </row>
    <row r="76" spans="1:3" ht="12.75">
      <c r="A76" s="4" t="s">
        <v>14</v>
      </c>
      <c r="B76" s="4">
        <v>790</v>
      </c>
      <c r="C76" s="4">
        <f>136303+8298</f>
        <v>144601</v>
      </c>
    </row>
    <row r="77" spans="1:3" ht="12.75">
      <c r="A77" s="4" t="s">
        <v>15</v>
      </c>
      <c r="B77" s="4">
        <v>790</v>
      </c>
      <c r="C77" s="4">
        <v>120788</v>
      </c>
    </row>
    <row r="78" spans="1:3" ht="12.75">
      <c r="A78" s="4" t="s">
        <v>16</v>
      </c>
      <c r="B78" s="4">
        <v>790</v>
      </c>
      <c r="C78" s="4">
        <v>120788</v>
      </c>
    </row>
    <row r="79" spans="1:3" ht="12.75">
      <c r="A79" s="4" t="s">
        <v>17</v>
      </c>
      <c r="B79" s="4">
        <v>790</v>
      </c>
      <c r="C79" s="4">
        <v>120993</v>
      </c>
    </row>
    <row r="80" spans="1:3" ht="12.75">
      <c r="A80" s="4" t="s">
        <v>3</v>
      </c>
      <c r="B80" s="4">
        <f>SUM(B68:B79)</f>
        <v>7900</v>
      </c>
      <c r="C80" s="4">
        <f>SUM(C68:C79)</f>
        <v>1666532</v>
      </c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26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35</v>
      </c>
    </row>
    <row r="117" spans="1:3" ht="12.75">
      <c r="A117" s="1"/>
      <c r="B117" s="1"/>
      <c r="C117" s="1" t="s">
        <v>32</v>
      </c>
    </row>
    <row r="118" spans="1:3" ht="12.75">
      <c r="A118" s="1"/>
      <c r="B118" s="1" t="s">
        <v>0</v>
      </c>
      <c r="C118" s="1"/>
    </row>
    <row r="119" spans="1:3" ht="12.75">
      <c r="A119" s="1" t="s">
        <v>19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2</v>
      </c>
      <c r="B123" s="3" t="s">
        <v>4</v>
      </c>
      <c r="C123" s="3" t="s">
        <v>5</v>
      </c>
    </row>
    <row r="124" spans="1:3" ht="12.75">
      <c r="A124" s="4" t="s">
        <v>6</v>
      </c>
      <c r="B124" s="4">
        <v>865</v>
      </c>
      <c r="C124" s="4">
        <v>88276</v>
      </c>
    </row>
    <row r="125" spans="1:3" ht="12.75">
      <c r="A125" s="4" t="s">
        <v>7</v>
      </c>
      <c r="B125" s="4">
        <v>865</v>
      </c>
      <c r="C125" s="4">
        <v>52319</v>
      </c>
    </row>
    <row r="126" spans="1:3" ht="12.75">
      <c r="A126" s="4" t="s">
        <v>8</v>
      </c>
      <c r="B126" s="4">
        <v>865</v>
      </c>
      <c r="C126" s="4">
        <v>57164</v>
      </c>
    </row>
    <row r="127" spans="1:3" ht="12.75">
      <c r="A127" s="4" t="s">
        <v>9</v>
      </c>
      <c r="B127" s="4">
        <v>865</v>
      </c>
      <c r="C127" s="4">
        <v>57164</v>
      </c>
    </row>
    <row r="128" spans="1:3" ht="12.75">
      <c r="A128" s="4" t="s">
        <v>10</v>
      </c>
      <c r="B128" s="4">
        <v>865</v>
      </c>
      <c r="C128" s="4">
        <f>72902+5831</f>
        <v>78733</v>
      </c>
    </row>
    <row r="129" spans="1:3" ht="12.75">
      <c r="A129" s="4" t="s">
        <v>11</v>
      </c>
      <c r="B129" s="4">
        <v>865</v>
      </c>
      <c r="C129" s="4">
        <v>52319</v>
      </c>
    </row>
    <row r="130" spans="1:3" ht="12.75">
      <c r="A130" s="4" t="s">
        <v>12</v>
      </c>
      <c r="B130" s="4">
        <v>0</v>
      </c>
      <c r="C130" s="4">
        <f>52319+9200+240</f>
        <v>61759</v>
      </c>
    </row>
    <row r="131" spans="1:3" ht="12.75">
      <c r="A131" s="4" t="s">
        <v>13</v>
      </c>
      <c r="B131" s="4">
        <v>0</v>
      </c>
      <c r="C131" s="4">
        <f>52319+7000</f>
        <v>59319</v>
      </c>
    </row>
    <row r="132" spans="1:3" ht="12.75">
      <c r="A132" s="4" t="s">
        <v>14</v>
      </c>
      <c r="B132" s="4">
        <f>865+1200+300</f>
        <v>2365</v>
      </c>
      <c r="C132" s="4">
        <f>59180+300</f>
        <v>59480</v>
      </c>
    </row>
    <row r="133" spans="1:3" ht="12.75">
      <c r="A133" s="4" t="s">
        <v>15</v>
      </c>
      <c r="B133" s="4">
        <f>865+1000</f>
        <v>1865</v>
      </c>
      <c r="C133" s="4">
        <v>52319</v>
      </c>
    </row>
    <row r="134" spans="1:3" ht="12.75">
      <c r="A134" s="4" t="s">
        <v>16</v>
      </c>
      <c r="B134" s="4">
        <f>865+1000</f>
        <v>1865</v>
      </c>
      <c r="C134" s="4">
        <v>52319</v>
      </c>
    </row>
    <row r="135" spans="1:3" ht="12.75">
      <c r="A135" s="4" t="s">
        <v>17</v>
      </c>
      <c r="B135" s="4">
        <f>865+1000</f>
        <v>1865</v>
      </c>
      <c r="C135" s="4">
        <f>52449-7000</f>
        <v>45449</v>
      </c>
    </row>
    <row r="136" spans="1:3" ht="12.75">
      <c r="A136" s="4" t="s">
        <v>3</v>
      </c>
      <c r="B136" s="4">
        <f>SUM(B124:B135)</f>
        <v>13150</v>
      </c>
      <c r="C136" s="4">
        <f>SUM(C124:C135)</f>
        <v>716620</v>
      </c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27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36</v>
      </c>
    </row>
    <row r="173" spans="1:3" ht="12.75">
      <c r="A173" s="1"/>
      <c r="B173" s="1"/>
      <c r="C173" s="1" t="s">
        <v>32</v>
      </c>
    </row>
    <row r="174" spans="1:3" ht="12.75">
      <c r="A174" s="1"/>
      <c r="B174" s="1" t="s">
        <v>0</v>
      </c>
      <c r="C174" s="1"/>
    </row>
    <row r="175" spans="1:3" ht="12.75">
      <c r="A175" s="1" t="s">
        <v>19</v>
      </c>
      <c r="B175" s="1"/>
      <c r="C175" s="1"/>
    </row>
    <row r="176" spans="1:3" ht="12.75">
      <c r="A176" s="1" t="s">
        <v>22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2</v>
      </c>
      <c r="B179" s="3" t="s">
        <v>4</v>
      </c>
      <c r="C179" s="3" t="s">
        <v>5</v>
      </c>
    </row>
    <row r="180" spans="1:3" ht="12.75">
      <c r="A180" s="4" t="s">
        <v>6</v>
      </c>
      <c r="B180" s="4">
        <v>655</v>
      </c>
      <c r="C180" s="4">
        <v>60549</v>
      </c>
    </row>
    <row r="181" spans="1:3" ht="12.75">
      <c r="A181" s="4" t="s">
        <v>7</v>
      </c>
      <c r="B181" s="4">
        <v>655</v>
      </c>
      <c r="C181" s="4">
        <v>37344</v>
      </c>
    </row>
    <row r="182" spans="1:3" ht="12.75">
      <c r="A182" s="4" t="s">
        <v>8</v>
      </c>
      <c r="B182" s="4">
        <v>655</v>
      </c>
      <c r="C182" s="4">
        <v>41796</v>
      </c>
    </row>
    <row r="183" spans="1:3" ht="12.75">
      <c r="A183" s="4" t="s">
        <v>9</v>
      </c>
      <c r="B183" s="4">
        <v>655</v>
      </c>
      <c r="C183" s="4">
        <v>41796</v>
      </c>
    </row>
    <row r="184" spans="1:3" ht="12.75">
      <c r="A184" s="4" t="s">
        <v>10</v>
      </c>
      <c r="B184" s="4">
        <v>655</v>
      </c>
      <c r="C184" s="4">
        <f>53462+4253</f>
        <v>57715</v>
      </c>
    </row>
    <row r="185" spans="1:3" ht="12.75">
      <c r="A185" s="4" t="s">
        <v>11</v>
      </c>
      <c r="B185" s="4">
        <v>655</v>
      </c>
      <c r="C185" s="4">
        <v>37344</v>
      </c>
    </row>
    <row r="186" spans="1:3" ht="12.75">
      <c r="A186" s="4" t="s">
        <v>12</v>
      </c>
      <c r="B186" s="4">
        <v>655</v>
      </c>
      <c r="C186" s="4">
        <f>37344+500+120</f>
        <v>37964</v>
      </c>
    </row>
    <row r="187" spans="1:3" ht="12.75">
      <c r="A187" s="4" t="s">
        <v>13</v>
      </c>
      <c r="B187" s="4">
        <v>655</v>
      </c>
      <c r="C187" s="4">
        <v>37344</v>
      </c>
    </row>
    <row r="188" spans="1:3" ht="12.75">
      <c r="A188" s="4" t="s">
        <v>14</v>
      </c>
      <c r="B188" s="4">
        <v>655</v>
      </c>
      <c r="C188" s="4">
        <f>42717+4300</f>
        <v>47017</v>
      </c>
    </row>
    <row r="189" spans="1:3" ht="12.75">
      <c r="A189" s="4" t="s">
        <v>15</v>
      </c>
      <c r="B189" s="4">
        <v>655</v>
      </c>
      <c r="C189" s="4">
        <v>37344</v>
      </c>
    </row>
    <row r="190" spans="1:3" ht="12.75">
      <c r="A190" s="4" t="s">
        <v>16</v>
      </c>
      <c r="B190" s="4">
        <v>655</v>
      </c>
      <c r="C190" s="4">
        <v>37344</v>
      </c>
    </row>
    <row r="191" spans="1:3" ht="12.75">
      <c r="A191" s="4" t="s">
        <v>17</v>
      </c>
      <c r="B191" s="4">
        <v>659</v>
      </c>
      <c r="C191" s="4">
        <v>35980</v>
      </c>
    </row>
    <row r="192" spans="1:3" ht="12.75">
      <c r="A192" s="4" t="s">
        <v>3</v>
      </c>
      <c r="B192" s="4">
        <f>SUM(B180:B191)</f>
        <v>7864</v>
      </c>
      <c r="C192" s="4">
        <f>SUM(C180:C191)</f>
        <v>509537</v>
      </c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28</v>
      </c>
    </row>
    <row r="227" spans="1:3" ht="12.75">
      <c r="A227" s="1"/>
      <c r="B227" s="1"/>
      <c r="C227" s="1" t="s">
        <v>18</v>
      </c>
    </row>
    <row r="228" spans="1:3" ht="12.75">
      <c r="A228" s="1"/>
      <c r="B228" s="1"/>
      <c r="C228" s="1" t="s">
        <v>36</v>
      </c>
    </row>
    <row r="229" spans="1:3" ht="12.75">
      <c r="A229" s="1"/>
      <c r="B229" s="1"/>
      <c r="C229" s="1" t="s">
        <v>32</v>
      </c>
    </row>
    <row r="230" spans="1:3" ht="12.75">
      <c r="A230" s="1"/>
      <c r="B230" s="1" t="s">
        <v>0</v>
      </c>
      <c r="C230" s="1"/>
    </row>
    <row r="231" spans="1:3" ht="12.75">
      <c r="A231" s="1" t="s">
        <v>19</v>
      </c>
      <c r="B231" s="1"/>
      <c r="C231" s="1"/>
    </row>
    <row r="232" spans="1:3" ht="12.75">
      <c r="A232" s="1" t="s">
        <v>30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2</v>
      </c>
      <c r="B235" s="3" t="s">
        <v>4</v>
      </c>
      <c r="C235" s="3" t="s">
        <v>5</v>
      </c>
    </row>
    <row r="236" spans="1:3" ht="12.75">
      <c r="A236" s="4" t="s">
        <v>6</v>
      </c>
      <c r="B236" s="4">
        <v>2840</v>
      </c>
      <c r="C236" s="4">
        <v>101766</v>
      </c>
    </row>
    <row r="237" spans="1:3" ht="12.75">
      <c r="A237" s="4" t="s">
        <v>7</v>
      </c>
      <c r="B237" s="4">
        <v>2840</v>
      </c>
      <c r="C237" s="4">
        <v>59625</v>
      </c>
    </row>
    <row r="238" spans="1:3" ht="12.75">
      <c r="A238" s="4" t="s">
        <v>8</v>
      </c>
      <c r="B238" s="4">
        <v>2840</v>
      </c>
      <c r="C238" s="4">
        <v>65415</v>
      </c>
    </row>
    <row r="239" spans="1:3" ht="12.75">
      <c r="A239" s="4" t="s">
        <v>9</v>
      </c>
      <c r="B239" s="4">
        <v>2840</v>
      </c>
      <c r="C239" s="4">
        <v>65415</v>
      </c>
    </row>
    <row r="240" spans="1:3" ht="12.75">
      <c r="A240" s="4" t="s">
        <v>10</v>
      </c>
      <c r="B240" s="4">
        <v>2840</v>
      </c>
      <c r="C240" s="4">
        <f>83155+4697</f>
        <v>87852</v>
      </c>
    </row>
    <row r="241" spans="1:3" ht="12.75">
      <c r="A241" s="4" t="s">
        <v>11</v>
      </c>
      <c r="B241" s="4">
        <v>2840</v>
      </c>
      <c r="C241" s="4">
        <v>59625</v>
      </c>
    </row>
    <row r="242" spans="1:3" ht="12.75">
      <c r="A242" s="4" t="s">
        <v>12</v>
      </c>
      <c r="B242" s="4">
        <v>0</v>
      </c>
      <c r="C242" s="4">
        <f>57625+240</f>
        <v>57865</v>
      </c>
    </row>
    <row r="243" spans="1:3" ht="12.75">
      <c r="A243" s="4" t="s">
        <v>13</v>
      </c>
      <c r="B243" s="4">
        <v>0</v>
      </c>
      <c r="C243" s="4">
        <v>63396</v>
      </c>
    </row>
    <row r="244" spans="1:3" ht="12.75">
      <c r="A244" s="4" t="s">
        <v>14</v>
      </c>
      <c r="B244" s="4">
        <f>2840+2930</f>
        <v>5770</v>
      </c>
      <c r="C244" s="4">
        <f>61696+12930</f>
        <v>74626</v>
      </c>
    </row>
    <row r="245" spans="1:3" ht="12.75">
      <c r="A245" s="4" t="s">
        <v>15</v>
      </c>
      <c r="B245" s="4">
        <v>2840</v>
      </c>
      <c r="C245" s="4">
        <v>59625</v>
      </c>
    </row>
    <row r="246" spans="1:3" ht="12.75">
      <c r="A246" s="4" t="s">
        <v>16</v>
      </c>
      <c r="B246" s="4">
        <v>2840</v>
      </c>
      <c r="C246" s="4">
        <v>59625</v>
      </c>
    </row>
    <row r="247" spans="1:3" ht="12.75">
      <c r="A247" s="4" t="s">
        <v>17</v>
      </c>
      <c r="B247" s="4">
        <v>2840</v>
      </c>
      <c r="C247" s="4">
        <v>59820</v>
      </c>
    </row>
    <row r="248" spans="1:3" ht="12.75">
      <c r="A248" s="4" t="s">
        <v>3</v>
      </c>
      <c r="B248" s="4">
        <f>SUM(B236:B247)</f>
        <v>31330</v>
      </c>
      <c r="C248" s="4">
        <f>SUM(C236:C247)</f>
        <v>814655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 t="s">
        <v>29</v>
      </c>
    </row>
    <row r="283" spans="1:3" ht="12.75">
      <c r="A283" s="1"/>
      <c r="B283" s="1"/>
      <c r="C283" s="1" t="s">
        <v>18</v>
      </c>
    </row>
    <row r="284" spans="1:3" ht="12.75">
      <c r="A284" s="1"/>
      <c r="B284" s="1"/>
      <c r="C284" s="1" t="s">
        <v>36</v>
      </c>
    </row>
    <row r="285" spans="1:3" ht="12.75">
      <c r="A285" s="1"/>
      <c r="B285" s="1"/>
      <c r="C285" s="1" t="s">
        <v>32</v>
      </c>
    </row>
    <row r="286" spans="1:3" ht="12.75">
      <c r="A286" s="1"/>
      <c r="B286" s="1" t="s">
        <v>0</v>
      </c>
      <c r="C286" s="1"/>
    </row>
    <row r="287" spans="1:3" ht="12.75">
      <c r="A287" s="1" t="s">
        <v>19</v>
      </c>
      <c r="B287" s="1"/>
      <c r="C287" s="1"/>
    </row>
    <row r="288" spans="1:3" ht="12.75">
      <c r="A288" s="1" t="s">
        <v>31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2</v>
      </c>
      <c r="B291" s="3" t="s">
        <v>4</v>
      </c>
      <c r="C291" s="3" t="s">
        <v>5</v>
      </c>
    </row>
    <row r="292" spans="1:3" ht="12.75">
      <c r="A292" s="4" t="s">
        <v>6</v>
      </c>
      <c r="B292" s="4">
        <v>15390</v>
      </c>
      <c r="C292" s="4">
        <v>380320</v>
      </c>
    </row>
    <row r="293" spans="1:3" ht="12.75">
      <c r="A293" s="4" t="s">
        <v>7</v>
      </c>
      <c r="B293" s="4">
        <v>15390</v>
      </c>
      <c r="C293" s="4">
        <v>223529</v>
      </c>
    </row>
    <row r="294" spans="1:3" ht="12.75">
      <c r="A294" s="4" t="s">
        <v>8</v>
      </c>
      <c r="B294" s="4">
        <v>15390</v>
      </c>
      <c r="C294" s="4">
        <v>244518</v>
      </c>
    </row>
    <row r="295" spans="1:3" ht="12.75">
      <c r="A295" s="4" t="s">
        <v>9</v>
      </c>
      <c r="B295" s="4">
        <v>15390</v>
      </c>
      <c r="C295" s="4">
        <v>244518</v>
      </c>
    </row>
    <row r="296" spans="1:3" ht="12.75">
      <c r="A296" s="4" t="s">
        <v>10</v>
      </c>
      <c r="B296" s="4">
        <v>15390</v>
      </c>
      <c r="C296" s="4">
        <v>351681</v>
      </c>
    </row>
    <row r="297" spans="1:3" ht="12.75">
      <c r="A297" s="4" t="s">
        <v>11</v>
      </c>
      <c r="B297" s="4">
        <v>15390</v>
      </c>
      <c r="C297" s="4">
        <v>223529</v>
      </c>
    </row>
    <row r="298" spans="1:3" ht="12.75">
      <c r="A298" s="4" t="s">
        <v>12</v>
      </c>
      <c r="B298" s="4">
        <v>0</v>
      </c>
      <c r="C298" s="4">
        <f>215129+3120+3519</f>
        <v>221768</v>
      </c>
    </row>
    <row r="299" spans="1:3" ht="12.75">
      <c r="A299" s="4" t="s">
        <v>13</v>
      </c>
      <c r="B299" s="4">
        <v>0</v>
      </c>
      <c r="C299" s="4">
        <f>215129</f>
        <v>215129</v>
      </c>
    </row>
    <row r="300" spans="1:3" ht="12.75">
      <c r="A300" s="4" t="s">
        <v>14</v>
      </c>
      <c r="B300" s="4">
        <v>15390</v>
      </c>
      <c r="C300" s="4">
        <f>250676+28629</f>
        <v>279305</v>
      </c>
    </row>
    <row r="301" spans="1:3" ht="12.75">
      <c r="A301" s="4" t="s">
        <v>15</v>
      </c>
      <c r="B301" s="4">
        <v>15390</v>
      </c>
      <c r="C301" s="4">
        <v>223529</v>
      </c>
    </row>
    <row r="302" spans="1:3" ht="12.75">
      <c r="A302" s="4" t="s">
        <v>16</v>
      </c>
      <c r="B302" s="4">
        <v>15390</v>
      </c>
      <c r="C302" s="4">
        <v>223529</v>
      </c>
    </row>
    <row r="303" spans="1:3" ht="12.75">
      <c r="A303" s="4" t="s">
        <v>17</v>
      </c>
      <c r="B303" s="4">
        <v>15391</v>
      </c>
      <c r="C303" s="4">
        <v>223705</v>
      </c>
    </row>
    <row r="304" spans="1:3" ht="12.75">
      <c r="A304" s="4" t="s">
        <v>3</v>
      </c>
      <c r="B304" s="4">
        <f>SUM(B292:B303)</f>
        <v>153901</v>
      </c>
      <c r="C304" s="4">
        <f>SUM(C292:C303)</f>
        <v>3055060</v>
      </c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4" ht="12.75">
      <c r="A310" s="1"/>
      <c r="B310" s="1"/>
      <c r="C310" s="1"/>
      <c r="D310" t="s">
        <v>37</v>
      </c>
    </row>
    <row r="311" spans="1:4" ht="12.75">
      <c r="A311" s="1"/>
      <c r="B311" s="1"/>
      <c r="C311" s="1"/>
      <c r="D311" t="s">
        <v>38</v>
      </c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Elżbieta Lech</cp:lastModifiedBy>
  <cp:lastPrinted>2007-08-29T10:28:59Z</cp:lastPrinted>
  <dcterms:created xsi:type="dcterms:W3CDTF">2004-02-03T11:08:02Z</dcterms:created>
  <dcterms:modified xsi:type="dcterms:W3CDTF">2007-09-04T06:53:26Z</dcterms:modified>
  <cp:category/>
  <cp:version/>
  <cp:contentType/>
  <cp:contentStatus/>
</cp:coreProperties>
</file>